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76" documentId="13_ncr:1_{F6CB121F-512D-4AA6-A0C1-0FB36C537598}" xr6:coauthVersionLast="47" xr6:coauthVersionMax="47" xr10:uidLastSave="{A9719CE2-170E-4397-ADC4-C810605D068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13" i="4"/>
  <c r="J13"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<sst xmlns="http://schemas.openxmlformats.org/spreadsheetml/2006/main" count="179039" uniqueCount="39111">
  <si>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</si>
  <si>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</si>
  <si>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</si>
  <si>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</si>
  <si>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</si>
  <si>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</si>
  <si>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</si>
  <si>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</si>
  <si>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</si>
  <si>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</si>
  <si>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</si>
  <si>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</si>
  <si>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</si>
  <si>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</si>
  <si>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</si>
  <si>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</si>
  <si>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</si>
  <si>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</si>
  <si>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</si>
  <si>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</si>
  <si>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</si>
  <si>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</si>
  <si>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</si>
  <si>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</si>
  <si>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</si>
  <si>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</si>
  <si>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</si>
  <si>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</si>
  <si>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</si>
  <si>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</si>
  <si>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</si>
  <si>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</si>
  <si>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</si>
  <si>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</si>
  <si>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</si>
  <si>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</si>
  <si>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</si>
  <si>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</si>
  <si>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</si>
  <si>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</si>
  <si>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</si>
  <si>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</si>
  <si>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</si>
  <si>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</si>
  <si>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</si>
  <si>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</si>
  <si>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</si>
  <si>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</si>
  <si>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</si>
  <si>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</si>
  <si>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</si>
  <si>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</si>
  <si>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</si>
  <si>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</si>
  <si>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</si>
  <si>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</si>
  <si>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</si>
  <si>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</si>
  <si>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</si>
  <si>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</si>
  <si>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</si>
  <si>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</si>
  <si>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</si>
  <si>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</si>
  <si>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</si>
  <si>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</si>
  <si>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</si>
  <si>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</si>
  <si>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</si>
  <si>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</si>
  <si>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</si>
  <si>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</si>
  <si>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</si>
  <si>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</si>
  <si>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</si>
  <si>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</si>
  <si>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</si>
  <si>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</si>
  <si>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</si>
  <si>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</si>
  <si>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</si>
  <si>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</si>
  <si>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</si>
  <si>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</si>
  <si>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</si>
  <si>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</si>
  <si>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</si>
  <si>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</si>
  <si>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</si>
  <si>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</si>
  <si>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</si>
  <si>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</si>
  <si>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</si>
  <si>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</si>
  <si>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</si>
  <si>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</si>
  <si>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</si>
  <si>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</si>
  <si>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</si>
  <si>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</si>
  <si>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</si>
  <si>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</si>
  <si>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</si>
  <si>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</si>
  <si>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</si>
  <si>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</si>
  <si>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</si>
  <si>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</si>
  <si>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</si>
  <si>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</si>
  <si>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</si>
  <si>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</si>
  <si>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</si>
  <si>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</si>
  <si>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</si>
  <si>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</si>
  <si>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</si>
  <si>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</si>
  <si>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</si>
  <si>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</si>
  <si>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</si>
  <si>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</si>
  <si>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</si>
  <si>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</si>
  <si>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</si>
  <si>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</si>
  <si>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</si>
  <si>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</si>
  <si>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</si>
  <si>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</si>
  <si>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</si>
  <si>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</si>
  <si>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</si>
  <si>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</si>
  <si>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</si>
  <si>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</si>
  <si>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</si>
  <si>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</si>
  <si>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</si>
  <si>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</si>
  <si>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</si>
  <si>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</si>
  <si>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</si>
  <si>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</si>
  <si>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</si>
  <si>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</si>
  <si>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</si>
  <si>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</si>
  <si>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</si>
  <si>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</si>
  <si>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</si>
  <si>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</si>
  <si>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</si>
  <si>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</si>
  <si>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</si>
  <si>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</si>
  <si>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</si>
  <si>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</si>
  <si>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</si>
  <si>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</si>
  <si>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</si>
  <si>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</si>
  <si>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</si>
  <si>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</si>
  <si>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</si>
  <si>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</si>
  <si>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</si>
  <si>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</si>
  <si>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</si>
  <si>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</si>
  <si>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</si>
  <si>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</si>
  <si>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</si>
  <si>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</si>
  <si>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</si>
  <si>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</si>
  <si>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</si>
  <si>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</si>
  <si>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</si>
  <si>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</si>
  <si>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</si>
  <si>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</si>
  <si>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</si>
  <si>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</si>
  <si>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</si>
  <si>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</si>
  <si>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</si>
  <si>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</si>
  <si>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</si>
  <si>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</si>
  <si>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</si>
  <si>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</si>
  <si>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</si>
  <si>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</si>
  <si>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</si>
  <si>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</si>
  <si>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</si>
  <si>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</si>
  <si>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</si>
  <si>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</si>
  <si>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</si>
  <si>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</si>
  <si>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</si>
  <si>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</si>
  <si>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</si>
  <si>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</si>
  <si>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</si>
  <si>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</si>
  <si>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</si>
  <si>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</si>
  <si>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</si>
  <si>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</si>
  <si>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</si>
  <si>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</si>
  <si>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</si>
  <si>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</si>
  <si>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</si>
  <si>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</si>
  <si>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</si>
  <si>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</si>
  <si>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</si>
  <si>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</si>
  <si>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</si>
  <si>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</si>
  <si>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</si>
  <si>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</si>
  <si>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</si>
  <si>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</si>
  <si>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</si>
  <si>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</si>
  <si>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</si>
  <si>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</si>
  <si>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</si>
  <si>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</si>
  <si>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</si>
  <si>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</si>
  <si>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</si>
  <si>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</si>
  <si>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</si>
  <si>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</si>
  <si>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</si>
  <si>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</si>
  <si>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</si>
  <si>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</si>
  <si>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</si>
  <si>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</si>
  <si>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</si>
  <si>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</si>
  <si>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</si>
  <si>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</si>
  <si>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</si>
  <si>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</si>
  <si>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</si>
  <si>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</si>
  <si>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</si>
  <si>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</si>
  <si>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</si>
  <si>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</si>
  <si>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</si>
  <si>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</si>
  <si>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</si>
  <si>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</si>
  <si>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</si>
  <si>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</si>
  <si>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</si>
  <si>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</si>
  <si>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</si>
  <si>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</si>
  <si>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</si>
  <si>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</si>
  <si>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</si>
  <si>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</si>
  <si>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</si>
  <si>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</si>
  <si>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</si>
  <si>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</si>
  <si>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</si>
  <si>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</si>
  <si>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</si>
  <si>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</si>
  <si>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</si>
  <si>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</si>
  <si>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</si>
  <si>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</si>
  <si>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</si>
  <si>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</si>
  <si>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</si>
  <si>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</si>
  <si>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</si>
  <si>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</si>
  <si>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</si>
  <si>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</si>
  <si>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</si>
  <si>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</si>
  <si>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</si>
  <si>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</si>
  <si>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</si>
  <si>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</si>
  <si>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</si>
  <si>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</si>
  <si>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</si>
  <si>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</si>
  <si>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</si>
  <si>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</si>
  <si>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</si>
  <si>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</si>
  <si>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</si>
  <si>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</si>
  <si>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</si>
  <si>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</si>
  <si>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</si>
  <si>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</si>
  <si>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</si>
  <si>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</si>
  <si>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</si>
  <si>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</si>
  <si>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</si>
  <si>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</si>
  <si>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</si>
  <si>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</si>
  <si>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</si>
  <si>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</si>
  <si>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</si>
  <si>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</si>
  <si>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</si>
  <si>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</si>
  <si>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</si>
  <si>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</si>
  <si>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</si>
  <si>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</si>
  <si>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</si>
  <si>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</si>
  <si>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</si>
  <si>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</si>
  <si>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</si>
  <si>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</si>
  <si>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</si>
  <si>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</si>
  <si>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</si>
  <si>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</si>
  <si>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</si>
  <si>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</si>
  <si>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</si>
  <si>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</si>
  <si>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</si>
  <si>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</si>
  <si>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</si>
  <si>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</si>
  <si>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</si>
  <si>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</si>
  <si>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</si>
  <si>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</si>
  <si>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</si>
  <si>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</si>
  <si>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</si>
  <si>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</si>
  <si>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</si>
  <si>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</si>
  <si>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</si>
  <si>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</si>
  <si>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</si>
  <si>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</si>
  <si>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</si>
  <si>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</si>
  <si>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</si>
  <si>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</si>
  <si>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</si>
  <si>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</si>
  <si>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</si>
  <si>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</si>
  <si>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</si>
  <si>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</si>
  <si>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</si>
  <si>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</si>
  <si>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</si>
  <si>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</si>
  <si>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</si>
  <si>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</si>
  <si>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</si>
  <si>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</si>
  <si>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</si>
  <si>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</si>
  <si>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</si>
  <si>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</si>
  <si>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</si>
  <si>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</si>
  <si>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</si>
  <si>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</si>
  <si>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</si>
  <si>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</si>
  <si>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</si>
  <si>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</si>
  <si>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</si>
  <si>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</si>
  <si>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</si>
  <si>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</si>
  <si>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</si>
  <si>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</si>
  <si>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</si>
  <si>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</si>
  <si>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</si>
  <si>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</si>
  <si>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</si>
  <si>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</si>
  <si>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</si>
  <si>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</si>
  <si>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</si>
  <si>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</si>
  <si>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</si>
  <si>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</si>
  <si>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</si>
  <si>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</si>
  <si>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</si>
  <si>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</si>
  <si>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</si>
  <si>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</si>
  <si>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</si>
  <si>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</si>
  <si>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</si>
  <si>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</si>
  <si>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</si>
  <si>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</si>
  <si>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</si>
  <si>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</si>
  <si>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</si>
  <si>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</si>
  <si>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</si>
  <si>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</si>
  <si>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</si>
  <si>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</si>
  <si>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</si>
  <si>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</si>
  <si>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</si>
  <si>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</si>
  <si>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</si>
  <si>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</si>
  <si>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</si>
  <si>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</si>
  <si>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</si>
  <si>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</si>
  <si>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</si>
  <si>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</si>
  <si>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</si>
  <si>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</si>
  <si>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</si>
  <si>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</si>
  <si>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</si>
  <si>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</si>
  <si>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</si>
  <si>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</si>
  <si>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</si>
  <si>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</si>
  <si>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</si>
  <si>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</si>
  <si>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</si>
  <si>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</si>
  <si>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</si>
  <si>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</si>
  <si>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</si>
  <si>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</si>
  <si>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</si>
  <si>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</si>
  <si>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</si>
  <si>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</si>
  <si>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</si>
  <si>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</si>
  <si>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</si>
  <si>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</si>
  <si>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</si>
  <si>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</si>
  <si>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</si>
  <si>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</si>
  <si>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</si>
  <si>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</si>
  <si>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</si>
  <si>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</si>
  <si>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</si>
  <si>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</si>
  <si>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</si>
  <si>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</si>
  <si>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</si>
  <si>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</si>
  <si>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</si>
  <si>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</si>
  <si>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</si>
  <si>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</si>
  <si>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</si>
  <si>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</si>
  <si>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</si>
  <si>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</si>
  <si>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</si>
  <si>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</si>
  <si>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</si>
  <si>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</si>
  <si>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</si>
  <si>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</si>
  <si>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</si>
  <si>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</si>
  <si>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</si>
  <si>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</si>
  <si>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</si>
  <si>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</si>
  <si>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</si>
  <si>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</si>
  <si>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</si>
  <si>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</si>
  <si>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</si>
  <si>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</si>
  <si>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</si>
  <si>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</si>
  <si>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</si>
  <si>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</si>
  <si>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</si>
  <si>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</si>
  <si>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</si>
  <si>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</si>
  <si>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</si>
  <si>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</si>
  <si>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</si>
  <si>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</si>
  <si>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</si>
  <si>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</si>
  <si>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</si>
  <si>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</si>
  <si>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</si>
  <si>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</si>
  <si>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</si>
  <si>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</si>
  <si>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</si>
  <si>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</si>
  <si>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</si>
  <si>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</si>
  <si>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</si>
  <si>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</si>
  <si>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</si>
  <si>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</si>
  <si>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</si>
  <si>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</si>
  <si>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</si>
  <si>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</si>
  <si>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</si>
  <si>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</si>
  <si>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</si>
  <si>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</si>
  <si>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</si>
  <si>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</si>
  <si>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</si>
  <si>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</si>
  <si>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</si>
  <si>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</si>
  <si>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</si>
  <si>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</si>
  <si>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</si>
  <si>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</si>
  <si>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</si>
  <si>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</si>
  <si>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</si>
  <si>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</si>
  <si>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</si>
  <si>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</si>
  <si>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</si>
  <si>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</si>
  <si>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</si>
  <si>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</si>
  <si>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</si>
  <si>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</si>
  <si>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</si>
  <si>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</si>
  <si>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</si>
  <si>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</si>
  <si>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</si>
  <si>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</si>
  <si>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</si>
  <si>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</si>
  <si>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</si>
  <si>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</si>
  <si>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</si>
  <si>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</si>
  <si>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</si>
  <si>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</si>
  <si>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</si>
  <si>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</si>
  <si>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</si>
  <si>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</si>
  <si>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</si>
  <si>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</si>
  <si>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</si>
  <si>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</si>
  <si>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</si>
  <si>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</si>
  <si>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</si>
  <si>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</si>
  <si>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</si>
  <si>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</si>
  <si>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</si>
  <si>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</si>
  <si>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</si>
  <si>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</si>
  <si>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</si>
  <si>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</si>
  <si>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</si>
  <si>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</si>
  <si>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</si>
  <si>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</si>
  <si>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</si>
  <si>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</si>
  <si>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</si>
  <si>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</si>
  <si>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</si>
  <si>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</si>
  <si>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</si>
  <si>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</si>
  <si>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</si>
  <si>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</si>
  <si>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</si>
  <si>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</si>
  <si>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</si>
  <si>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</si>
  <si>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</si>
  <si>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</si>
  <si>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</si>
  <si>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</si>
  <si>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</si>
  <si>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</si>
  <si>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</si>
  <si>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</si>
  <si>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</si>
  <si>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</si>
  <si>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</si>
  <si>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</si>
  <si>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</si>
  <si>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</si>
  <si>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</si>
  <si>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</si>
  <si>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</si>
  <si>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</si>
  <si>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</si>
  <si>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</si>
  <si>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</si>
  <si>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</si>
  <si>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</si>
  <si>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</si>
  <si>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</si>
  <si>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</si>
  <si>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</si>
  <si>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</si>
  <si>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</si>
  <si>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</si>
  <si>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</si>
  <si>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</si>
  <si>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</si>
  <si>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</si>
  <si>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</si>
  <si>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</si>
  <si>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</si>
  <si>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</si>
  <si>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</si>
  <si>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</si>
  <si>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</si>
  <si>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</si>
  <si>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</si>
  <si>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</si>
  <si>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</si>
  <si>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</si>
  <si>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</si>
  <si>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</si>
  <si>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</si>
  <si>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</si>
  <si>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</si>
  <si>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</si>
  <si>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</si>
  <si>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</si>
  <si>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</si>
  <si>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</si>
  <si>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</si>
  <si>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</si>
  <si>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</si>
  <si>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</si>
  <si>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</si>
  <si>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</si>
  <si>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</si>
  <si>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</si>
  <si>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</si>
  <si>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</si>
  <si>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</si>
  <si>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</si>
  <si>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</si>
  <si>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</si>
  <si>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</si>
  <si>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</si>
  <si>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</si>
  <si>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</si>
  <si>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</si>
  <si>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</si>
  <si>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</si>
  <si>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</si>
  <si>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</si>
  <si>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</si>
  <si>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</si>
  <si>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</si>
  <si>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</si>
  <si>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</si>
  <si>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</si>
  <si>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</si>
  <si>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</si>
  <si>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</si>
  <si>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</si>
  <si>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</si>
  <si>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</si>
  <si>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</si>
  <si>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</si>
  <si>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</si>
  <si>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</si>
  <si>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</si>
  <si>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</si>
  <si>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</si>
  <si>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</si>
  <si>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</si>
  <si>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</si>
  <si>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</si>
  <si>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</si>
  <si>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</si>
  <si>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</si>
  <si>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</si>
  <si>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</si>
  <si>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</si>
  <si>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</si>
  <si>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</si>
  <si>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</si>
  <si>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</si>
  <si>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</si>
  <si>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</si>
  <si>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</si>
  <si>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</si>
  <si>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</si>
  <si>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</si>
  <si>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</si>
  <si>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</si>
  <si>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</si>
  <si>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</si>
  <si>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</si>
  <si>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</si>
  <si>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</si>
  <si>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</si>
  <si>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</si>
  <si>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</si>
  <si>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</si>
  <si>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</si>
  <si>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</si>
  <si>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</si>
  <si>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</si>
  <si>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</si>
  <si>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</si>
  <si>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</si>
  <si>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</si>
  <si>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</si>
  <si>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</si>
  <si>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</si>
  <si>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</si>
  <si>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</si>
  <si>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</si>
  <si>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</si>
  <si>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</si>
  <si>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</si>
  <si>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</si>
  <si>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</si>
  <si>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</si>
  <si>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</si>
  <si>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</si>
  <si>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</si>
  <si>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</si>
  <si>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</si>
  <si>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</si>
  <si>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</si>
  <si>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</si>
  <si>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</si>
  <si>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</si>
  <si>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</si>
  <si>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</si>
  <si>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</si>
  <si>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</si>
  <si>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</si>
  <si>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</si>
  <si>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</si>
  <si>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</si>
  <si>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</si>
  <si>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</si>
  <si>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</si>
  <si>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</si>
  <si>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</si>
  <si>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</si>
  <si>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</si>
  <si>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</si>
  <si>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</si>
  <si>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</si>
  <si>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</si>
  <si>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</si>
  <si>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</si>
  <si>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</si>
  <si>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</si>
  <si>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</si>
  <si>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</si>
  <si>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</si>
  <si>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</si>
  <si>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</si>
  <si>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</si>
  <si>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</si>
  <si>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</si>
  <si>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</si>
  <si>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</si>
  <si>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</si>
  <si>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</si>
  <si>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</si>
  <si>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</si>
  <si>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</si>
  <si>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</si>
  <si>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</si>
  <si>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</si>
  <si>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</si>
  <si>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</si>
  <si>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</si>
  <si>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</si>
  <si>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</si>
  <si>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</si>
  <si>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</si>
  <si>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</si>
  <si>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</si>
  <si>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</si>
  <si>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</si>
  <si>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</si>
  <si>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</si>
  <si>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</si>
  <si>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</si>
  <si>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</si>
  <si>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</si>
  <si>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</si>
  <si>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</si>
  <si>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</si>
  <si>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</si>
  <si>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</si>
  <si>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</si>
  <si>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</si>
  <si>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</si>
  <si>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</si>
  <si>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</si>
  <si>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</si>
  <si>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</si>
  <si>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</si>
  <si>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</si>
  <si>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</si>
  <si>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</si>
  <si>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</si>
  <si>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</si>
  <si>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</si>
  <si>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</si>
  <si>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</si>
  <si>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</si>
  <si>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</si>
  <si>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</si>
  <si>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</si>
  <si>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</si>
  <si>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</si>
  <si>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</si>
  <si>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</si>
  <si>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</si>
  <si>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</si>
  <si>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</si>
  <si>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</si>
  <si>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</si>
  <si>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</si>
  <si>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</si>
  <si>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</si>
  <si>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</si>
  <si>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</si>
  <si>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</si>
  <si>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</si>
  <si>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</si>
  <si>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</si>
  <si>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</si>
  <si>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</si>
  <si>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</si>
  <si>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</si>
  <si>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</si>
  <si>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</si>
  <si>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</si>
  <si>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</si>
  <si>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</si>
  <si>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</si>
  <si>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</si>
  <si>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</si>
  <si>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</si>
  <si>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</si>
  <si>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</si>
  <si>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</si>
  <si>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</si>
  <si>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</si>
  <si>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</si>
  <si>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</si>
  <si>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</si>
  <si>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</si>
  <si>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</si>
  <si>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</si>
  <si>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</si>
  <si>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</si>
  <si>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</si>
  <si>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</si>
  <si>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</si>
  <si>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</si>
  <si>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</si>
  <si>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</si>
  <si>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</si>
  <si>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</si>
  <si>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</si>
  <si>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</si>
  <si>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</si>
  <si>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</si>
  <si>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</si>
  <si>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</si>
  <si>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</si>
  <si>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</si>
  <si>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</si>
  <si>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</si>
  <si>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</si>
  <si>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</si>
  <si>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</si>
  <si>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</si>
  <si>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</si>
  <si>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</si>
  <si>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</si>
  <si>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</si>
  <si>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</si>
  <si>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</si>
  <si>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</si>
  <si>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</si>
  <si>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</si>
  <si>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</si>
  <si>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</si>
  <si>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</si>
  <si>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</si>
  <si>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</si>
  <si>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</si>
  <si>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</si>
  <si>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</si>
  <si>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</si>
  <si>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</si>
  <si>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</si>
  <si>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</si>
  <si>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</si>
  <si>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</si>
  <si>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</si>
  <si>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</si>
  <si>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</si>
  <si>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</si>
  <si>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</si>
  <si>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</si>
  <si>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</si>
  <si>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</si>
  <si>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</si>
  <si>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</si>
  <si>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</si>
  <si>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</si>
  <si>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</si>
  <si>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</si>
  <si>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</si>
  <si>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</si>
  <si>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</si>
  <si>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</si>
  <si>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</si>
  <si>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</si>
  <si>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</si>
  <si>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</si>
  <si>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</si>
  <si>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</si>
  <si>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</si>
  <si>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</si>
  <si>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</si>
  <si>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</si>
  <si>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</si>
  <si>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</si>
  <si>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</si>
  <si>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</si>
  <si>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</si>
  <si>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</si>
  <si>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</si>
  <si>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</si>
  <si>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</si>
  <si>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</si>
  <si>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</si>
  <si>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</si>
  <si>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</si>
  <si>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</si>
  <si>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</si>
  <si>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</si>
  <si>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</si>
  <si>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</si>
  <si>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</si>
  <si>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</si>
  <si>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</si>
  <si>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</si>
  <si>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</si>
  <si>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</si>
  <si>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</si>
  <si>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</si>
  <si>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</si>
  <si>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</si>
  <si>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</si>
  <si>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</si>
  <si>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</si>
  <si>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</si>
  <si>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</si>
  <si>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</si>
  <si>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</si>
  <si>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</si>
  <si>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</si>
  <si>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</si>
  <si>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</si>
  <si>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</si>
  <si>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</si>
  <si>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</si>
  <si>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</si>
  <si>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</si>
  <si>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</si>
  <si>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</si>
  <si>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</si>
  <si>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</si>
  <si>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</si>
  <si>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</si>
  <si>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</si>
  <si>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</si>
  <si>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</si>
  <si>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</si>
  <si>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</si>
  <si>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</si>
  <si>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</si>
  <si>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</si>
  <si>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</si>
  <si>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</si>
  <si>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</si>
  <si>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</si>
  <si>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</si>
  <si>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</si>
  <si>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</si>
  <si>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</si>
  <si>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</si>
  <si>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</si>
  <si>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</si>
  <si>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</si>
  <si>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</si>
  <si>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</si>
  <si>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</si>
  <si>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</si>
  <si>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</si>
  <si>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</si>
  <si>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</si>
  <si>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</si>
  <si>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</si>
  <si>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</si>
  <si>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</si>
  <si>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</si>
  <si>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</si>
  <si>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</si>
  <si>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</si>
  <si>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</si>
  <si>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</si>
  <si>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</si>
  <si>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</si>
  <si>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</si>
  <si>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</si>
  <si>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</si>
  <si>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</si>
  <si>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</si>
  <si>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</si>
  <si>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</si>
  <si>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</si>
  <si>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</si>
  <si>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</si>
  <si>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</si>
  <si>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</si>
  <si>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</si>
  <si>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</si>
  <si>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</si>
  <si>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</si>
  <si>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</si>
  <si>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</si>
  <si>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</si>
  <si>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</si>
  <si>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</si>
  <si>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</si>
  <si>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</si>
  <si>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</si>
  <si>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</si>
  <si>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</si>
  <si>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</si>
  <si>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</si>
  <si>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</si>
  <si>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</si>
  <si>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</si>
  <si>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</si>
  <si>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</si>
  <si>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</si>
  <si>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</si>
  <si>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</si>
  <si>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</si>
  <si>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</si>
  <si>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</si>
  <si>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</si>
  <si>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</si>
  <si>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</si>
  <si>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</si>
  <si>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</si>
  <si>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</si>
  <si>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</si>
  <si>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</si>
  <si>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</si>
  <si>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</si>
  <si>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</si>
  <si>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</si>
  <si>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</si>
  <si>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</si>
  <si>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</si>
  <si>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</si>
  <si>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</si>
  <si>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</si>
  <si>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</si>
  <si>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</si>
  <si>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</si>
  <si>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</si>
  <si>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</si>
  <si>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</si>
  <si>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</si>
  <si>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</si>
  <si>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</si>
  <si>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</si>
  <si>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</si>
  <si>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</si>
  <si>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</si>
  <si>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</si>
  <si>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</si>
  <si>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</si>
  <si>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</si>
  <si>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</si>
  <si>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</si>
  <si>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</si>
  <si>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</si>
  <si>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</si>
  <si>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</si>
  <si>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</si>
  <si>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</si>
  <si>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</si>
  <si>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</si>
  <si>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</si>
  <si>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</si>
  <si>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</si>
  <si>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</si>
  <si>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</si>
  <si>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</si>
  <si>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</si>
  <si>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</si>
  <si>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</si>
  <si>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</si>
  <si>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</si>
  <si>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</si>
  <si>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</si>
  <si>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</si>
  <si>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</si>
  <si>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</si>
  <si>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</si>
  <si>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</si>
  <si>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</si>
  <si>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</si>
  <si>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</si>
  <si>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</si>
  <si>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</si>
  <si>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</si>
  <si>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</si>
  <si>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</si>
  <si>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</si>
  <si>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</si>
  <si>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</si>
  <si>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</si>
  <si>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</si>
  <si>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</si>
  <si>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</si>
  <si>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</si>
  <si>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</si>
  <si>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</si>
  <si>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</si>
  <si>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</si>
  <si>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</si>
  <si>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</si>
  <si>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</si>
  <si>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</si>
  <si>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</si>
  <si>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</si>
  <si>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</si>
  <si>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</si>
  <si>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</si>
  <si>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</si>
  <si>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</si>
  <si>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</si>
  <si>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</si>
  <si>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</si>
  <si>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</si>
  <si>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</si>
  <si>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</si>
  <si>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</si>
  <si>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</si>
  <si>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</si>
  <si>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</si>
  <si>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</si>
  <si>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</si>
  <si>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</si>
  <si>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</si>
  <si>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</si>
  <si>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</si>
  <si>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</si>
  <si>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</si>
  <si>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</si>
  <si>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</si>
  <si>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</si>
  <si>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</si>
  <si>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</si>
  <si>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</si>
  <si>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</si>
  <si>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</si>
  <si>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</si>
  <si>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</si>
  <si>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</si>
  <si>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</si>
  <si>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</si>
  <si>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</si>
  <si>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</si>
  <si>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</si>
  <si>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</si>
  <si>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</si>
  <si>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</si>
  <si>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</si>
  <si>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</si>
  <si>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</si>
  <si>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</si>
  <si>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</si>
  <si>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</si>
  <si>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</si>
  <si>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</si>
  <si>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</si>
  <si>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</si>
  <si>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</si>
  <si>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</si>
  <si>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</si>
  <si>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</si>
  <si>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</si>
  <si>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</si>
  <si>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</si>
  <si>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</si>
  <si>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</si>
  <si>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</si>
  <si>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</si>
  <si>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</si>
  <si>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</si>
  <si>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</si>
  <si>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</si>
  <si>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</si>
  <si>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</si>
  <si>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</si>
  <si>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</si>
  <si>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</si>
  <si>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</si>
  <si>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</si>
  <si>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</si>
  <si>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</si>
  <si>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</si>
  <si>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</si>
  <si>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</si>
  <si>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</si>
  <si>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</si>
  <si>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</si>
  <si>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</si>
  <si>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</si>
  <si>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</si>
  <si>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</si>
  <si>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</si>
  <si>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</si>
  <si>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</si>
  <si>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</si>
  <si>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</si>
  <si>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</si>
  <si>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</si>
  <si>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</si>
  <si>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</si>
  <si>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</si>
  <si>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</si>
  <si>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</si>
  <si>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</si>
  <si>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</si>
  <si>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</si>
  <si>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</si>
  <si>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</si>
  <si>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</si>
  <si>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</si>
  <si>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</si>
  <si>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</si>
  <si>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</si>
  <si>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</si>
  <si>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</si>
  <si>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</si>
  <si>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</si>
  <si>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</si>
  <si>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</si>
  <si>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</si>
  <si>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</si>
  <si>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</si>
  <si>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</si>
  <si>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</si>
  <si>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</si>
  <si>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</si>
  <si>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</si>
  <si>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</si>
  <si>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</si>
  <si>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</si>
  <si>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</si>
  <si>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</si>
  <si>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</si>
  <si>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</si>
  <si>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</si>
  <si>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</si>
  <si>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</si>
  <si>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</si>
  <si>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</si>
  <si>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</si>
  <si>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</si>
  <si>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</si>
  <si>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</si>
  <si>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</si>
  <si>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</si>
  <si>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</si>
  <si>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</si>
  <si>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</si>
  <si>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</si>
  <si>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</si>
  <si>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</si>
  <si>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</si>
  <si>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</si>
  <si>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</si>
  <si>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</si>
  <si>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</si>
  <si>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</si>
  <si>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</si>
  <si>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</si>
  <si>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</si>
  <si>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</si>
  <si>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</si>
  <si>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</si>
  <si>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</si>
  <si>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</si>
  <si>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</si>
  <si>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</si>
  <si>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</si>
  <si>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</si>
  <si>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</si>
  <si>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</si>
  <si>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</si>
  <si>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</si>
  <si>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</si>
  <si>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</si>
  <si>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</si>
  <si>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</si>
  <si>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</si>
  <si>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</si>
  <si>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</si>
  <si>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</si>
  <si>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</si>
  <si>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</si>
  <si>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</si>
  <si>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</si>
  <si>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</si>
  <si>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</si>
  <si>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</si>
  <si>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</si>
  <si>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</si>
  <si>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</si>
  <si>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</si>
  <si>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</si>
  <si>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</si>
  <si>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</si>
  <si>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</si>
  <si>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</si>
  <si>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</si>
  <si>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</si>
  <si>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</si>
  <si>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</si>
  <si>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</si>
  <si>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</si>
  <si>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</si>
  <si>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</si>
  <si>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</si>
  <si>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</si>
  <si>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</si>
  <si>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</si>
  <si>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</si>
  <si>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</si>
  <si>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</si>
  <si>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</si>
  <si>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</si>
  <si>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</si>
  <si>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</si>
  <si>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</si>
  <si>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</si>
  <si>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</si>
  <si>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</si>
  <si>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</si>
  <si>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</si>
  <si>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</si>
  <si>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</si>
  <si>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</si>
  <si>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</si>
  <si>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</si>
  <si>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</si>
  <si>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</si>
  <si>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</si>
  <si>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</si>
  <si>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</si>
  <si>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</si>
  <si>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</si>
  <si>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</si>
  <si>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</si>
  <si>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</si>
  <si>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</si>
  <si>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</si>
  <si>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</si>
  <si>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</si>
  <si>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</si>
  <si>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</si>
  <si>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</si>
  <si>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</si>
  <si>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</si>
  <si>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</si>
  <si>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</si>
  <si>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</si>
  <si>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</si>
  <si>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</si>
  <si>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</si>
  <si>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</si>
  <si>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</si>
  <si>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</si>
  <si>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</si>
  <si>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</si>
  <si>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</si>
  <si>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</si>
  <si>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</si>
  <si>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</si>
  <si>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</si>
  <si>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</si>
  <si>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</si>
  <si>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</si>
  <si>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</si>
  <si>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</si>
  <si>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</si>
  <si>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</si>
  <si>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</si>
  <si>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</si>
  <si>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</si>
  <si>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</si>
  <si>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</si>
  <si>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</si>
  <si>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</si>
  <si>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</si>
  <si>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</si>
  <si>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</si>
  <si>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</si>
  <si>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</si>
  <si>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</si>
  <si>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</si>
  <si>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</si>
  <si>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</si>
  <si>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</si>
  <si>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</si>
  <si>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</si>
  <si>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</si>
  <si>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</si>
  <si>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</si>
  <si>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</si>
  <si>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</si>
  <si>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</si>
  <si>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</si>
  <si>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</si>
  <si>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</si>
  <si>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</si>
  <si>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</si>
  <si>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</si>
  <si>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</si>
  <si>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</si>
  <si>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</si>
  <si>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</si>
  <si>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</si>
  <si>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</si>
  <si>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</si>
  <si>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</si>
  <si>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</si>
  <si>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</si>
  <si>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</si>
  <si>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</si>
  <si>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</si>
  <si>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</si>
  <si>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</si>
  <si>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</si>
  <si>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</si>
  <si>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</si>
  <si>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</si>
  <si>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</si>
  <si>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</si>
  <si>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</si>
  <si>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</si>
  <si>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</si>
  <si>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</si>
  <si>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</si>
  <si>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</si>
  <si>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</si>
  <si>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</si>
  <si>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</si>
  <si>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</si>
  <si>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</si>
  <si>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</si>
  <si>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</si>
  <si>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</si>
  <si>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</si>
  <si>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</si>
  <si>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</si>
  <si>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</si>
  <si>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</si>
  <si>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</si>
  <si>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</si>
  <si>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</si>
  <si>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</si>
  <si>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</si>
  <si>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</si>
  <si>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</si>
  <si>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</si>
  <si>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</si>
  <si>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</si>
  <si>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</si>
  <si>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</si>
  <si>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</si>
  <si>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</si>
  <si>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</si>
  <si>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</si>
  <si>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</si>
  <si>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</si>
  <si>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</si>
  <si>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</si>
  <si>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</si>
  <si>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</si>
  <si>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</si>
  <si>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</si>
  <si>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</si>
  <si>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</si>
  <si>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</si>
  <si>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</si>
  <si>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</si>
  <si>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</si>
  <si>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</si>
  <si>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</si>
  <si>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</si>
  <si>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</si>
  <si>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</si>
  <si>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</si>
  <si>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</si>
  <si>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</si>
  <si>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</si>
  <si>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</si>
  <si>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</si>
  <si>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</si>
  <si>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</si>
  <si>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</si>
  <si>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</si>
  <si>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</si>
  <si>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</si>
  <si>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</si>
  <si>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</si>
  <si>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</si>
  <si>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</si>
  <si>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</si>
  <si>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</si>
  <si>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</si>
  <si>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</si>
  <si>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</si>
  <si>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</si>
  <si>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</si>
  <si>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</si>
  <si>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</si>
  <si>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</si>
  <si>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</si>
  <si>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</si>
  <si>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</si>
  <si>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</si>
  <si>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</si>
  <si>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</si>
  <si>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</si>
  <si>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</si>
  <si>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</si>
  <si>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</si>
  <si>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</si>
  <si>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</si>
  <si>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</si>
  <si>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</si>
  <si>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</si>
  <si>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</si>
  <si>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</si>
  <si>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</si>
  <si>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</si>
  <si>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</si>
  <si>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</si>
  <si>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</si>
  <si>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</si>
  <si>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</si>
  <si>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</si>
  <si>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</si>
  <si>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</si>
  <si>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</si>
  <si>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</si>
  <si>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</si>
  <si>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</si>
  <si>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</si>
  <si>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</si>
  <si>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</si>
  <si>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</si>
  <si>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</si>
  <si>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</si>
  <si>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</si>
  <si>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</si>
  <si>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</si>
  <si>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</si>
  <si>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</si>
  <si>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</si>
  <si>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</si>
  <si>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</si>
  <si>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</si>
  <si>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</si>
  <si>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</si>
  <si>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</si>
  <si>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</si>
  <si>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</si>
  <si>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</si>
  <si>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</si>
  <si>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</si>
  <si>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</si>
  <si>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</si>
  <si>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</si>
  <si>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</si>
  <si>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</si>
  <si>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</si>
  <si>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</si>
  <si>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</si>
  <si>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</si>
  <si>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</si>
  <si>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</si>
  <si>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</si>
  <si>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</si>
  <si>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</si>
  <si>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</si>
  <si>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</si>
  <si>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</si>
  <si>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</si>
  <si>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</si>
  <si>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</si>
  <si>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</si>
  <si>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</si>
  <si>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</si>
  <si>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</si>
  <si>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</si>
  <si>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</si>
  <si>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</si>
  <si>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</si>
  <si>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</si>
  <si>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</si>
  <si>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</si>
  <si>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</si>
  <si>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</si>
  <si>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</si>
  <si>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</si>
  <si>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</si>
  <si>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</si>
  <si>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</si>
  <si>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</si>
  <si>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</si>
  <si>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</si>
  <si>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</si>
  <si>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</si>
  <si>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</si>
  <si>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</si>
  <si>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</si>
  <si>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</si>
  <si>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</si>
  <si>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</si>
  <si>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</si>
  <si>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</si>
  <si>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</si>
  <si>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</si>
  <si>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</si>
  <si>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</si>
  <si>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</si>
  <si>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</si>
  <si>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</si>
  <si>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</si>
  <si>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</si>
  <si>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</si>
  <si>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</si>
  <si>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</si>
  <si>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</si>
  <si>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</si>
  <si>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</si>
  <si>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</si>
  <si>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</si>
  <si>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</si>
  <si>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</si>
  <si>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</si>
  <si>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</si>
  <si>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</si>
  <si>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</si>
  <si>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</si>
  <si>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</si>
  <si>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</si>
  <si>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</si>
  <si>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</si>
  <si>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</si>
  <si>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</si>
  <si>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</si>
  <si>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</si>
  <si>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</si>
  <si>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</si>
  <si>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</si>
  <si>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</si>
  <si>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</si>
  <si>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</si>
  <si>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</si>
  <si>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</si>
  <si>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</si>
  <si>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</si>
  <si>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</si>
  <si>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</si>
  <si>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</si>
  <si>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</si>
  <si>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</si>
  <si>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</si>
  <si>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</si>
  <si>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</si>
  <si>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</si>
  <si>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</si>
  <si>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</si>
  <si>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</si>
  <si>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</si>
  <si>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</si>
  <si>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</si>
  <si>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</si>
  <si>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</si>
  <si>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</si>
  <si>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</si>
  <si>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</si>
  <si>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</si>
  <si>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</si>
  <si>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</si>
  <si>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</si>
  <si>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</si>
  <si>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</si>
  <si>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</si>
  <si>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</si>
  <si>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</si>
  <si>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</si>
  <si>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</si>
  <si>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</si>
  <si>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</si>
  <si>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</si>
  <si>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</si>
  <si>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</si>
  <si>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</si>
  <si>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</si>
  <si>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</si>
  <si>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</si>
  <si>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</si>
  <si>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</si>
  <si>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</si>
  <si>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</si>
  <si>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</si>
  <si>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</si>
  <si>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</si>
  <si>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</si>
  <si>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</si>
  <si>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</si>
  <si>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</si>
  <si>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</si>
  <si>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</si>
  <si>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</si>
  <si>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</si>
  <si>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</si>
  <si>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</si>
  <si>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</si>
  <si>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</si>
  <si>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</si>
  <si>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</si>
  <si>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</si>
  <si>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</si>
  <si>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</si>
  <si>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</si>
  <si>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</si>
  <si>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</si>
  <si>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</si>
  <si>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</si>
  <si>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</si>
  <si>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</si>
  <si>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</si>
  <si>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</si>
  <si>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</si>
  <si>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</si>
  <si>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</si>
  <si>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</si>
  <si>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</si>
  <si>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</si>
  <si>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</si>
  <si>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</si>
  <si>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</si>
  <si>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</si>
  <si>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</si>
  <si>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</si>
  <si>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</si>
  <si>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</si>
  <si>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</si>
  <si>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</si>
  <si>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</si>
  <si>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</si>
  <si>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</si>
  <si>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</si>
  <si>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</si>
  <si>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</si>
  <si>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</si>
  <si>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</si>
  <si>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</si>
  <si>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</si>
  <si>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</si>
  <si>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</si>
  <si>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</si>
  <si>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</si>
  <si>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</si>
  <si>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</si>
  <si>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</si>
  <si>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</si>
  <si>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</si>
  <si>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</si>
  <si>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</si>
  <si>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</si>
  <si>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</si>
  <si>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</si>
  <si>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</si>
  <si>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</si>
  <si>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</si>
  <si>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</si>
  <si>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</si>
  <si>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</si>
  <si>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</si>
  <si>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</si>
  <si>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</si>
  <si>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</si>
  <si>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</si>
  <si>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</si>
  <si>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</si>
  <si>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</si>
  <si>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</si>
  <si>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</si>
  <si>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</si>
  <si>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</si>
  <si>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</si>
  <si>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</si>
  <si>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</si>
  <si>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</si>
  <si>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</si>
  <si>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</si>
  <si>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</si>
  <si>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</si>
  <si>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</si>
  <si>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</si>
  <si>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</si>
  <si>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</si>
  <si>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</si>
  <si>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</si>
  <si>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</si>
  <si>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</si>
  <si>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</si>
  <si>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</si>
  <si>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</si>
  <si>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</si>
  <si>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</si>
  <si>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</si>
  <si>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</si>
  <si>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</si>
  <si>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</si>
  <si>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</si>
  <si>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</si>
  <si>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</si>
  <si>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</si>
  <si>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</si>
  <si>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</si>
  <si>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</si>
  <si>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</si>
  <si>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</si>
  <si>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</si>
  <si>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</si>
  <si>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</si>
  <si>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</si>
  <si>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</si>
  <si>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</si>
  <si>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</si>
  <si>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</si>
  <si>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</si>
  <si>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</si>
  <si>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</si>
  <si>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</si>
  <si>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</si>
  <si>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</si>
  <si>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</si>
  <si>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</si>
  <si>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</si>
  <si>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</si>
  <si>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</si>
  <si>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</si>
  <si>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</si>
  <si>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</si>
  <si>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</si>
  <si>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</si>
  <si>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</si>
  <si>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</si>
  <si>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</si>
  <si>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</si>
  <si>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</si>
  <si>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</si>
  <si>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</si>
  <si>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</si>
  <si>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</si>
  <si>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</si>
  <si>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</si>
  <si>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</si>
  <si>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</si>
  <si>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</si>
  <si>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</si>
  <si>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</si>
  <si>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</si>
  <si>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</si>
  <si>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</si>
  <si>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</si>
  <si>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</si>
  <si>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</si>
  <si>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</si>
  <si>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</si>
  <si>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</si>
  <si>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</si>
  <si>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</si>
  <si>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</si>
  <si>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</si>
  <si>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</si>
  <si>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</si>
  <si>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</si>
  <si>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</si>
  <si>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</si>
  <si>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</si>
  <si>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</si>
  <si>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</si>
  <si>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</si>
  <si>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</si>
  <si>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</si>
  <si>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</si>
  <si>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</si>
  <si>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</si>
  <si>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</si>
  <si>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</si>
  <si>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</si>
  <si>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</si>
  <si>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</si>
  <si>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</si>
  <si>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</si>
  <si>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</si>
  <si>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</si>
  <si>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</si>
  <si>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</si>
  <si>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</si>
  <si>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</si>
  <si>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</si>
  <si>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</si>
  <si>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</si>
  <si>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</si>
  <si>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</si>
  <si>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</si>
  <si>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</si>
  <si>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</si>
  <si>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</si>
  <si>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</si>
  <si>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</si>
  <si>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</si>
  <si>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</si>
  <si>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</si>
  <si>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</si>
  <si>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</si>
  <si>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</si>
  <si>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</si>
  <si>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</si>
  <si>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</si>
  <si>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</si>
  <si>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</si>
  <si>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</si>
  <si>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</si>
  <si>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</si>
  <si>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</si>
  <si>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</si>
  <si>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</si>
  <si>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</si>
  <si>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</si>
  <si>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</si>
  <si>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</si>
  <si>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</si>
  <si>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</si>
  <si>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</si>
  <si>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</si>
  <si>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</si>
  <si>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</si>
  <si>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</si>
  <si>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</si>
  <si>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</si>
  <si>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</si>
  <si>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</si>
  <si>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</si>
  <si>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</si>
  <si>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</si>
  <si>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</si>
  <si>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</si>
  <si>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</si>
  <si>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</si>
  <si>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</si>
  <si>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</si>
  <si>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</si>
  <si>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</si>
  <si>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</si>
  <si>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</si>
  <si>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</si>
  <si>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</si>
  <si>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</si>
  <si>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</si>
  <si>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</si>
  <si>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</si>
  <si>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</si>
  <si>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</si>
  <si>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</si>
  <si>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</si>
  <si>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</si>
  <si>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</si>
  <si>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</si>
  <si>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</si>
  <si>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</si>
  <si>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</si>
  <si>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</si>
  <si>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</si>
  <si>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</si>
  <si>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</si>
  <si>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</si>
  <si>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</si>
  <si>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</si>
  <si>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</si>
  <si>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</si>
  <si>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</si>
  <si>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</si>
  <si>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</si>
  <si>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</si>
  <si>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</si>
  <si>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</si>
  <si>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</si>
  <si>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</si>
  <si>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</si>
  <si>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</si>
  <si>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</si>
  <si>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</si>
  <si>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</si>
  <si>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</si>
  <si>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</si>
  <si>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</si>
  <si>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</si>
  <si>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</si>
  <si>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</si>
  <si>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</si>
  <si>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</si>
  <si>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</si>
  <si>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</si>
  <si>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</si>
  <si>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</si>
  <si>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</si>
  <si>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</si>
  <si>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</si>
  <si>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</si>
  <si>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</si>
  <si>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</si>
  <si>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</si>
  <si>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</si>
  <si>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</si>
  <si>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</si>
  <si>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</si>
  <si>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</si>
  <si>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</si>
  <si>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</si>
  <si>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</si>
  <si>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</si>
  <si>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</si>
  <si>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</si>
  <si>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</si>
  <si>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</si>
  <si>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</si>
  <si>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</si>
  <si>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</si>
  <si>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</si>
  <si>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</si>
  <si>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</si>
  <si>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</si>
  <si>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</si>
  <si>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</si>
  <si>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</si>
  <si>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</si>
  <si>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</si>
  <si>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</si>
  <si>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</si>
  <si>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</si>
  <si>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</si>
  <si>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</si>
  <si>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</si>
  <si>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</si>
  <si>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</si>
  <si>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</si>
  <si>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</si>
  <si>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</si>
  <si>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</si>
  <si>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</si>
  <si>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</si>
  <si>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</si>
  <si>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</si>
  <si>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</si>
  <si>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</si>
  <si>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</si>
  <si>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</si>
  <si>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</si>
  <si>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</si>
  <si>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</si>
  <si>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</si>
  <si>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</si>
  <si>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</si>
  <si>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</si>
  <si>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</si>
  <si>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</si>
  <si>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</si>
  <si>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</si>
  <si>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</si>
  <si>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</si>
  <si>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</si>
  <si>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</si>
  <si>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</si>
  <si>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</si>
  <si>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</si>
  <si>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</si>
  <si>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</si>
  <si>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</si>
  <si>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</si>
  <si>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</si>
  <si>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</si>
  <si>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</si>
  <si>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</si>
  <si>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</si>
  <si>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</si>
  <si>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</si>
  <si>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</si>
  <si>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</si>
  <si>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</si>
  <si>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</si>
  <si>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</si>
  <si>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</si>
  <si>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</si>
  <si>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</si>
  <si>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</si>
  <si>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</si>
  <si>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</si>
  <si>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</si>
  <si>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</si>
  <si>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</si>
  <si>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</si>
  <si>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</si>
  <si>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</si>
  <si>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</si>
  <si>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</si>
  <si>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</si>
  <si>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</si>
  <si>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</si>
  <si>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</si>
  <si>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</si>
  <si>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</si>
  <si>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</si>
  <si>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</si>
  <si>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</si>
  <si>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</si>
  <si>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</si>
  <si>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</si>
  <si>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</si>
  <si>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</si>
  <si>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</si>
  <si>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</si>
  <si>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</si>
  <si>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</si>
  <si>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</si>
  <si>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</si>
  <si>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</si>
  <si>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</si>
  <si>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</si>
  <si>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</si>
  <si>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</si>
  <si>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</si>
  <si>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</si>
  <si>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</si>
  <si>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</si>
  <si>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</si>
  <si>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</si>
  <si>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</si>
  <si>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</si>
  <si>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</si>
  <si>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</si>
  <si>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</si>
  <si>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</si>
  <si>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</si>
  <si>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</si>
  <si>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</si>
  <si>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</si>
  <si>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</si>
  <si>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</si>
  <si>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</si>
  <si>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</si>
  <si>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</si>
  <si>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</si>
  <si>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</si>
  <si>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</si>
  <si>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</si>
  <si>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</si>
  <si>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</si>
  <si>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</si>
  <si>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</si>
  <si>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</si>
  <si>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</si>
  <si>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</si>
  <si>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</si>
  <si>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</si>
  <si>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</si>
  <si>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</si>
  <si>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</si>
  <si>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</si>
  <si>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</si>
  <si>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</si>
  <si>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</si>
  <si>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</si>
  <si>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</si>
  <si>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</si>
  <si>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</si>
  <si>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</si>
  <si>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</si>
  <si>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</si>
  <si>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</si>
  <si>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</si>
  <si>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</si>
  <si>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</si>
  <si>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</si>
  <si>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</si>
  <si>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</si>
  <si>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</si>
  <si>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</si>
  <si>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</si>
  <si>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</si>
  <si>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</si>
  <si>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</si>
  <si>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</si>
  <si>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</si>
  <si>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</si>
  <si>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</si>
  <si>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</si>
  <si>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</si>
  <si>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</si>
  <si>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</si>
  <si>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</si>
  <si>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</si>
  <si>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</si>
  <si>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</si>
  <si>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</si>
  <si>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</si>
  <si>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</si>
  <si>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</si>
  <si>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</si>
  <si>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</si>
  <si>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</si>
  <si>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</si>
  <si>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</si>
  <si>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</si>
  <si>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</si>
  <si>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</si>
  <si>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</si>
  <si>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</si>
  <si>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</si>
  <si>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</si>
  <si>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</si>
  <si>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</si>
  <si>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</si>
  <si>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</si>
  <si>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</si>
  <si>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</si>
  <si>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</si>
  <si>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</si>
  <si>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</si>
  <si>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</si>
  <si>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</si>
  <si>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</si>
  <si>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</si>
  <si>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</si>
  <si>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</si>
  <si>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</si>
  <si>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</si>
  <si>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</si>
  <si>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</si>
  <si>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</si>
  <si>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</si>
  <si>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</si>
  <si>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</si>
  <si>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</si>
  <si>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</si>
  <si>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</si>
  <si>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</si>
  <si>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</si>
  <si>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</si>
  <si>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</si>
  <si>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</si>
  <si>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</si>
  <si>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</si>
  <si>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</si>
  <si>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</si>
  <si>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</si>
  <si>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</si>
  <si>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</si>
  <si>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</si>
  <si>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</si>
  <si>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</si>
  <si>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</si>
  <si>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</si>
  <si>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</si>
  <si>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</si>
  <si>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</si>
  <si>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</si>
  <si>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</si>
  <si>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</si>
  <si>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</si>
  <si>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</si>
  <si>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</si>
  <si>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</si>
  <si>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</si>
  <si>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</si>
  <si>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</si>
  <si>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</si>
  <si>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</si>
  <si>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</si>
  <si>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</si>
  <si>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</si>
  <si>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</si>
  <si>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</si>
  <si>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</si>
  <si>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</si>
  <si>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</si>
  <si>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</si>
  <si>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</si>
  <si>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</si>
  <si>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</si>
  <si>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</si>
  <si>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</si>
  <si>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</si>
  <si>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</si>
  <si>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</si>
  <si>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</si>
  <si>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</si>
  <si>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</si>
  <si>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</si>
  <si>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</si>
  <si>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</si>
  <si>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</si>
  <si>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</si>
  <si>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</si>
  <si>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</si>
  <si>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</si>
  <si>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</si>
  <si>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</si>
  <si>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</si>
  <si>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</si>
  <si>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</si>
  <si>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</si>
  <si>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</si>
  <si>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</si>
  <si>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</si>
  <si>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</si>
  <si>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</si>
  <si>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</si>
  <si>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</si>
  <si>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</si>
  <si>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</si>
  <si>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</si>
  <si>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</si>
  <si>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</si>
  <si>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</si>
  <si>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</si>
  <si>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</si>
  <si>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</si>
  <si>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</si>
  <si>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</si>
  <si>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</si>
  <si>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</si>
  <si>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</si>
  <si>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</si>
  <si>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</si>
  <si>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</si>
  <si>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</si>
  <si>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</si>
  <si>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</si>
  <si>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</si>
  <si>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</si>
  <si>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</si>
  <si>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</si>
  <si>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</si>
  <si>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</si>
  <si>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</si>
  <si>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</si>
  <si>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</si>
  <si>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</si>
  <si>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</si>
  <si>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</si>
  <si>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</si>
  <si>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</si>
  <si>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</si>
  <si>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</si>
  <si>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</si>
  <si>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</si>
  <si>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</si>
  <si>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</si>
  <si>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</si>
  <si>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</si>
  <si>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</si>
  <si>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</si>
  <si>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</si>
  <si>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</si>
  <si>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</si>
  <si>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</si>
  <si>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</si>
  <si>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</si>
  <si>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</si>
  <si>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</si>
  <si>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</si>
  <si>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</si>
  <si>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</si>
  <si>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</si>
  <si>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</si>
  <si>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</si>
  <si>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</si>
  <si>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</si>
  <si>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</si>
  <si>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</si>
  <si>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</si>
  <si>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</si>
  <si>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</si>
  <si>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</si>
  <si>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</si>
  <si>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</si>
  <si>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</si>
  <si>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</si>
  <si>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</si>
  <si>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</si>
  <si>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</si>
  <si>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</si>
  <si>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</si>
  <si>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</si>
  <si>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</si>
  <si>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</si>
  <si>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</si>
  <si>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</si>
  <si>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</si>
  <si>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</si>
  <si>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</si>
  <si>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</si>
  <si>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</si>
  <si>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</si>
  <si>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</si>
  <si>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</si>
  <si>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</si>
  <si>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</si>
  <si>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</si>
  <si>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</si>
  <si>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</si>
  <si>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</si>
  <si>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</si>
  <si>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</si>
  <si>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</si>
  <si>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</si>
  <si>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</si>
  <si>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</si>
  <si>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</si>
  <si>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</si>
  <si>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</si>
  <si>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</si>
  <si>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</si>
  <si>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</si>
  <si>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</si>
  <si>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</si>
  <si>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</si>
  <si>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</si>
  <si>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</si>
  <si>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</si>
  <si>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</si>
  <si>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</si>
  <si>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</si>
  <si>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</si>
  <si>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</si>
  <si>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</si>
  <si>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</si>
  <si>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</si>
  <si>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</si>
  <si>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</si>
  <si>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</si>
  <si>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</si>
  <si>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</si>
  <si>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</si>
  <si>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</si>
  <si>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</si>
  <si>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</si>
  <si>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</si>
  <si>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</si>
  <si>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</si>
  <si>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</si>
  <si>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</si>
  <si>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</si>
  <si>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</si>
  <si>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</si>
  <si>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</si>
  <si>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</si>
  <si>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</si>
  <si>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</si>
  <si>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</si>
  <si>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</si>
  <si>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</si>
  <si>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</si>
  <si>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</si>
  <si>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</si>
  <si>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</si>
  <si>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</si>
  <si>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</si>
  <si>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</si>
  <si>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</si>
  <si>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</si>
  <si>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</si>
  <si>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</si>
  <si>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</si>
  <si>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</si>
  <si>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</si>
  <si>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</si>
  <si>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</si>
  <si>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</si>
  <si>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</si>
  <si>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</si>
  <si>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</si>
  <si>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</si>
  <si>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</si>
  <si>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</si>
  <si>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</si>
  <si>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</si>
  <si>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</si>
  <si>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</si>
  <si>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</si>
  <si>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</si>
  <si>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</si>
  <si>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</si>
  <si>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</si>
  <si>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</si>
  <si>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</si>
  <si>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</si>
  <si>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</si>
  <si>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</si>
  <si>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</si>
  <si>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</si>
  <si>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</si>
  <si>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</si>
  <si>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</si>
  <si>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</si>
  <si>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</si>
  <si>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</si>
  <si>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</si>
  <si>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</si>
  <si>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</si>
  <si>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</si>
  <si>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</si>
  <si>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</si>
  <si>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</si>
  <si>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</si>
  <si>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</si>
  <si>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</si>
  <si>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</si>
  <si>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</si>
  <si>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</si>
  <si>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</si>
  <si>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</si>
  <si>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</si>
  <si>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</si>
  <si>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</si>
  <si>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</si>
  <si>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</si>
  <si>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</si>
  <si>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</si>
  <si>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</si>
  <si>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</si>
  <si>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</si>
  <si>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</si>
  <si>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</si>
  <si>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</si>
  <si>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</si>
  <si>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</si>
  <si>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</si>
  <si>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</si>
  <si>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</si>
  <si>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</si>
  <si>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</si>
  <si>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</si>
  <si>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</si>
  <si>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</si>
  <si>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</si>
  <si>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</si>
  <si>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</si>
  <si>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</si>
  <si>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</si>
  <si>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</si>
  <si>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</si>
  <si>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</si>
  <si>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</si>
  <si>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</si>
  <si>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</si>
  <si>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</si>
  <si>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</si>
  <si>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</si>
  <si>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</si>
  <si>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</si>
  <si>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</si>
  <si>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</si>
  <si>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</si>
  <si>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</si>
  <si>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</si>
  <si>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</si>
  <si>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</si>
  <si>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</si>
  <si>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</si>
  <si>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</si>
  <si>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</si>
  <si>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</si>
  <si>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</si>
  <si>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</si>
  <si>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</si>
  <si>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</si>
  <si>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</si>
  <si>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</si>
  <si>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</si>
  <si>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</si>
  <si>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</si>
  <si>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</si>
  <si>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</si>
  <si>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</si>
  <si>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</si>
  <si>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</si>
  <si>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</si>
  <si>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</si>
  <si>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</si>
  <si>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</si>
  <si>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</si>
  <si>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</si>
  <si>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</si>
  <si>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</si>
  <si>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</si>
  <si>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</si>
  <si>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</si>
  <si>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</si>
  <si>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</si>
  <si>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</si>
  <si>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</si>
  <si>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</si>
  <si>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</si>
  <si>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</si>
  <si>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</si>
  <si>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</si>
  <si>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</si>
  <si>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</si>
  <si>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</si>
  <si>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</si>
  <si>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</si>
  <si>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</si>
  <si>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</si>
  <si>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</si>
  <si>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</si>
  <si>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</si>
  <si>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</si>
  <si>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</si>
  <si>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</si>
  <si>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</si>
  <si>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</si>
  <si>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</si>
  <si>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</si>
  <si>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</si>
  <si>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</si>
  <si>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</si>
  <si>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</si>
  <si>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</si>
  <si>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</si>
  <si>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</si>
  <si>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</si>
  <si>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</si>
  <si>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</si>
  <si>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</si>
  <si>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</si>
  <si>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</si>
  <si>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</si>
  <si>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</si>
  <si>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</si>
  <si>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</si>
  <si>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</si>
  <si>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</si>
  <si>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</si>
  <si>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</si>
  <si>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</si>
  <si>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</si>
  <si>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</si>
  <si>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</si>
  <si>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</si>
  <si>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</si>
  <si>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</si>
  <si>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</si>
  <si>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</si>
  <si>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</si>
  <si>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</si>
  <si>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</si>
  <si>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</si>
  <si>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</si>
  <si>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</si>
  <si>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</si>
  <si>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</si>
  <si>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</si>
  <si>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</si>
  <si>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</si>
  <si>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</si>
  <si>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</si>
  <si>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</si>
  <si>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</si>
  <si>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</si>
  <si>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</si>
  <si>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</si>
  <si>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</si>
  <si>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</si>
  <si>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</si>
  <si>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</si>
  <si>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</si>
  <si>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</si>
  <si>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</si>
  <si>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</si>
  <si>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</si>
  <si>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</si>
  <si>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</si>
  <si>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</si>
  <si>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</si>
  <si>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</si>
  <si>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</si>
  <si>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</si>
  <si>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</si>
  <si>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</si>
  <si>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</si>
  <si>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</si>
  <si>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</si>
  <si>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</si>
  <si>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</si>
  <si>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</si>
  <si>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</si>
  <si>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</si>
  <si>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</si>
  <si>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</si>
  <si>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</si>
  <si>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</si>
  <si>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</si>
  <si>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</si>
  <si>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</si>
  <si>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</si>
  <si>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</si>
  <si>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</si>
  <si>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</si>
  <si>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</si>
  <si>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</si>
  <si>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</si>
  <si>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</si>
  <si>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</si>
  <si>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</si>
  <si>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</si>
  <si>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</si>
  <si>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</si>
  <si>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</si>
  <si>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</si>
  <si>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</si>
  <si>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</si>
  <si>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</si>
  <si>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</si>
  <si>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</si>
  <si>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</si>
  <si>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</si>
  <si>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</si>
  <si>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</si>
  <si>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</si>
  <si>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</si>
  <si>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</si>
  <si>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</si>
  <si>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</si>
  <si>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</si>
  <si>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</si>
  <si>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</si>
  <si>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</si>
  <si>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</si>
  <si>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</si>
  <si>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</si>
  <si>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</si>
  <si>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</si>
  <si>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</si>
  <si>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</si>
  <si>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</si>
  <si>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</si>
  <si>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</si>
  <si>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</si>
  <si>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</si>
  <si>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</si>
  <si>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</si>
  <si>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</si>
  <si>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</si>
  <si>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</si>
  <si>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</si>
  <si>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</si>
  <si>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</si>
  <si>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</si>
  <si>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</si>
  <si>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</si>
  <si>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</si>
  <si>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</si>
  <si>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</si>
  <si>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</si>
  <si>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</si>
  <si>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</si>
  <si>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</si>
  <si>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</si>
  <si>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</si>
  <si>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</si>
  <si>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</si>
  <si>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</si>
  <si>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</si>
  <si>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</si>
  <si>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</si>
  <si>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</si>
  <si>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</si>
  <si>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</si>
  <si>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</si>
  <si>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</si>
  <si>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</si>
  <si>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</si>
  <si>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</si>
  <si>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</si>
  <si>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</si>
  <si>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</si>
  <si>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</si>
  <si>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</si>
  <si>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</si>
  <si>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</si>
  <si>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</si>
  <si>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</si>
  <si>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</si>
  <si>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</si>
  <si>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</si>
  <si>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</si>
  <si>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</si>
  <si>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</si>
  <si>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</si>
  <si>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</si>
  <si>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</si>
  <si>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</si>
  <si>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</si>
  <si>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</si>
  <si>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</si>
  <si>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</si>
  <si>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</si>
  <si>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</si>
  <si>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</si>
  <si>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</si>
  <si>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</si>
  <si>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</si>
  <si>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</si>
  <si>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</si>
  <si>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</si>
  <si>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</si>
  <si>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</si>
  <si>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</si>
  <si>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</si>
  <si>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</si>
  <si>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</si>
  <si>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</si>
  <si>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</si>
  <si>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</si>
  <si>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</si>
  <si>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</si>
  <si>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</si>
  <si>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</si>
  <si>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</si>
  <si>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</si>
  <si>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</si>
  <si>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</si>
  <si>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</si>
  <si>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</si>
  <si>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</si>
  <si>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</si>
  <si>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</si>
  <si>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</si>
  <si>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</si>
  <si>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</si>
  <si>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</si>
  <si>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</si>
  <si>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</si>
  <si>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</si>
  <si>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</si>
  <si>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</si>
  <si>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</si>
  <si>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</si>
  <si>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</si>
  <si>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</si>
  <si>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</si>
  <si>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</si>
  <si>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</si>
  <si>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</si>
  <si>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</si>
  <si>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</si>
  <si>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</si>
  <si>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</si>
  <si>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</si>
  <si>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</si>
  <si>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</si>
  <si>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</si>
  <si>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</si>
  <si>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</si>
  <si>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</si>
  <si>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</si>
  <si>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</si>
  <si>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</si>
  <si>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</si>
  <si>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</si>
  <si>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</si>
  <si>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</si>
  <si>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</si>
  <si>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</si>
  <si>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</si>
  <si>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</si>
  <si>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</si>
  <si>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</si>
  <si>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</si>
  <si>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</si>
  <si>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</si>
  <si>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</si>
  <si>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</si>
  <si>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</si>
  <si>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</si>
  <si>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</si>
  <si>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</si>
  <si>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</si>
  <si>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</si>
  <si>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</si>
  <si>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</si>
  <si>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</si>
  <si>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</si>
  <si>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</si>
  <si>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</si>
  <si>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</si>
  <si>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</si>
  <si>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</si>
  <si>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</si>
  <si>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</si>
  <si>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</si>
  <si>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</si>
  <si>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</si>
  <si>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</si>
  <si>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</si>
  <si>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</si>
  <si>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</si>
  <si>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</si>
  <si>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</si>
  <si>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</si>
  <si>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</si>
  <si>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</si>
  <si>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</si>
  <si>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</si>
  <si>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</si>
  <si>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</si>
  <si>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</si>
  <si>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</si>
  <si>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</si>
  <si>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</si>
  <si>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</si>
  <si>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</si>
  <si>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</si>
  <si>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</si>
  <si>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</si>
  <si>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</si>
  <si>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</si>
  <si>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</si>
  <si>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</si>
  <si>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</si>
  <si>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</si>
  <si>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</si>
  <si>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</si>
  <si>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</si>
  <si>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</si>
  <si>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</si>
  <si>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</si>
  <si>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</si>
  <si>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</si>
  <si>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</si>
  <si>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</si>
  <si>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</si>
  <si>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</si>
  <si>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</si>
  <si>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</si>
  <si>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</si>
  <si>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</si>
  <si>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</si>
  <si>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</si>
  <si>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</si>
  <si>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</si>
  <si>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</si>
  <si>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</si>
  <si>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</si>
  <si>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</si>
  <si>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</si>
  <si>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</si>
  <si>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</si>
  <si>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</si>
  <si>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</si>
  <si>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</si>
  <si>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</si>
  <si>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</si>
  <si>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</si>
  <si>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</si>
  <si>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</si>
  <si>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</si>
  <si>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</si>
  <si>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</si>
  <si>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</si>
  <si>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</si>
  <si>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</si>
  <si>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</si>
  <si>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</si>
  <si>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</si>
  <si>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</si>
  <si>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</si>
  <si>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</si>
  <si>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</si>
  <si>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</si>
  <si>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</si>
  <si>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</si>
  <si>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</si>
  <si>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</si>
  <si>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</si>
  <si>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</si>
  <si>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</si>
  <si>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</si>
  <si>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</si>
  <si>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</si>
  <si>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</si>
  <si>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</si>
  <si>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</si>
  <si>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</si>
  <si>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</si>
  <si>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</si>
  <si>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</si>
  <si>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</si>
  <si>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</si>
  <si>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</si>
  <si>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</si>
  <si>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</si>
  <si>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</si>
  <si>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</si>
  <si>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</si>
  <si>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</si>
  <si>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</si>
  <si>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</si>
  <si>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</si>
  <si>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</si>
  <si>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</si>
  <si>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</si>
  <si>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</si>
  <si>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</si>
  <si>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</si>
  <si>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</si>
  <si>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</si>
  <si>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</si>
  <si>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</si>
  <si>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</si>
  <si>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</si>
  <si>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</si>
  <si>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</si>
  <si>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</si>
  <si>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</si>
  <si>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</si>
  <si>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</si>
  <si>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</si>
  <si>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</si>
  <si>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</si>
  <si>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</si>
  <si>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</si>
  <si>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</si>
  <si>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</si>
  <si>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</si>
  <si>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</si>
  <si>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</si>
  <si>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</si>
  <si>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</si>
  <si>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</si>
  <si>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</si>
  <si>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</si>
  <si>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</si>
  <si>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</si>
  <si>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</si>
  <si>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</si>
  <si>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</si>
  <si>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</si>
  <si>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</si>
  <si>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</si>
  <si>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</si>
  <si>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</si>
  <si>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</si>
  <si>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</si>
  <si>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</si>
  <si>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</si>
  <si>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</si>
  <si>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</si>
  <si>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</si>
  <si>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</si>
  <si>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</si>
  <si>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</si>
  <si>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</si>
  <si>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</si>
  <si>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</si>
  <si>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</si>
  <si>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</si>
  <si>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</si>
  <si>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</si>
  <si>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</si>
  <si>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</si>
  <si>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</si>
  <si>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</si>
  <si>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</si>
  <si>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</si>
  <si>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</si>
  <si>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</si>
  <si>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</si>
  <si>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</si>
  <si>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</si>
  <si>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</si>
  <si>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</si>
  <si>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</si>
  <si>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</si>
  <si>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</si>
  <si>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</si>
  <si>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</si>
  <si>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</si>
  <si>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</si>
  <si>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</si>
  <si>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</si>
  <si>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</si>
  <si>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</si>
  <si>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</si>
  <si>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</si>
  <si>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</si>
  <si>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</si>
  <si>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</si>
  <si>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</si>
  <si>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</si>
  <si>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</si>
  <si>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</si>
  <si>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</si>
  <si>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</si>
  <si>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</si>
  <si>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</si>
  <si>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</si>
  <si>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</si>
  <si>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</si>
  <si>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</si>
  <si>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</si>
  <si>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</si>
  <si>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</si>
  <si>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</si>
  <si>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</si>
  <si>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</si>
  <si>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</si>
  <si>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</si>
  <si>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</si>
  <si>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</si>
  <si>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</si>
  <si>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</si>
  <si>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</si>
  <si>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</si>
  <si>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</si>
  <si>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</si>
  <si>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</si>
  <si>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</si>
  <si>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</si>
  <si>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</si>
  <si>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</si>
  <si>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</si>
  <si>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</si>
  <si>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</si>
  <si>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</si>
  <si>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</si>
  <si>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</si>
  <si>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</si>
  <si>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</si>
  <si>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</si>
  <si>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</si>
  <si>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</si>
  <si>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</si>
  <si>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</si>
  <si>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</si>
  <si>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</si>
  <si>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</si>
  <si>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</si>
  <si>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</si>
  <si>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</si>
  <si>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</si>
  <si>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</si>
  <si>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</si>
  <si>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</si>
  <si>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</si>
  <si>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</si>
  <si>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</si>
  <si>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</si>
  <si>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</si>
  <si>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</si>
  <si>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</si>
  <si>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</si>
  <si>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</si>
  <si>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</si>
  <si>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</si>
  <si>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</si>
  <si>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</si>
  <si>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</si>
  <si>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</si>
  <si>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</si>
  <si>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</si>
  <si>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</si>
  <si>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</si>
  <si>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</si>
  <si>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</si>
  <si>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</si>
  <si>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</si>
  <si>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</si>
  <si>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</si>
  <si>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</si>
  <si>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</si>
  <si>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</si>
  <si>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</si>
  <si>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</si>
  <si>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</si>
  <si>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</si>
  <si>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</si>
  <si>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</si>
  <si>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</si>
  <si>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</si>
  <si>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</si>
  <si>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</si>
  <si>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</si>
  <si>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</si>
  <si>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</si>
  <si>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</si>
  <si>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</si>
  <si>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</si>
  <si>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</si>
  <si>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</si>
  <si>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</si>
  <si>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</si>
  <si>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</si>
  <si>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</si>
  <si>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</si>
  <si>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</si>
  <si>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</si>
  <si>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</si>
  <si>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</si>
  <si>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</si>
  <si>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</si>
  <si>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</si>
  <si>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</si>
  <si>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</si>
  <si>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</si>
  <si>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</si>
  <si>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</si>
  <si>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</si>
  <si>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</si>
  <si>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</si>
  <si>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</si>
  <si>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</si>
  <si>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</si>
  <si>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</si>
  <si>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</si>
  <si>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</si>
  <si>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</si>
  <si>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</si>
  <si>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</si>
  <si>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</si>
  <si>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</si>
  <si>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</si>
  <si>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</si>
  <si>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</si>
  <si>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</si>
  <si>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</si>
  <si>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</si>
  <si>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</si>
  <si>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</si>
  <si>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</si>
  <si>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</si>
  <si>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</si>
  <si>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</si>
  <si>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</si>
  <si>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</si>
  <si>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</si>
  <si>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</si>
  <si>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</si>
  <si>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</si>
  <si>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</si>
  <si>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</si>
  <si>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</si>
  <si>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</si>
  <si>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</si>
  <si>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</si>
  <si>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</si>
  <si>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</si>
  <si>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</si>
  <si>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</si>
  <si>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</si>
  <si>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</si>
  <si>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</si>
  <si>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</si>
  <si>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</si>
  <si>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</si>
  <si>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</si>
  <si>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</si>
  <si>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</si>
  <si>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</si>
  <si>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</si>
  <si>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</si>
  <si>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</si>
  <si>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</si>
  <si>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</si>
  <si>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</si>
  <si>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</si>
  <si>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</si>
  <si>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</si>
  <si>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</si>
  <si>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</si>
  <si>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</si>
  <si>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</si>
  <si>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</si>
  <si>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</si>
  <si>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</si>
  <si>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</si>
  <si>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</si>
  <si>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</si>
  <si>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</si>
  <si>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</si>
  <si>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</si>
  <si>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</si>
  <si>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</si>
  <si>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</si>
  <si>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</si>
  <si>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</si>
  <si>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</si>
  <si>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</si>
  <si>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</si>
  <si>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</si>
  <si>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</si>
  <si>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</si>
  <si>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</si>
  <si>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</si>
  <si>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</si>
  <si>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</si>
  <si>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</si>
  <si>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</si>
  <si>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</si>
  <si>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</si>
  <si>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</si>
  <si>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</si>
  <si>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</si>
  <si>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</si>
  <si>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</si>
  <si>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</si>
  <si>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</si>
  <si>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</si>
  <si>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</si>
  <si>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</si>
  <si>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</si>
  <si>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</si>
  <si>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</si>
  <si>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</si>
  <si>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</si>
  <si>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</si>
  <si>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</si>
  <si>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</si>
  <si>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</si>
  <si>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</si>
  <si>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</si>
  <si>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</si>
  <si>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</si>
  <si>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</si>
  <si>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</si>
  <si>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</si>
  <si>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</si>
  <si>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</si>
  <si>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</si>
  <si>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</si>
  <si>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</si>
  <si>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</si>
  <si>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</si>
  <si>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</si>
  <si>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</si>
  <si>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</si>
  <si>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</si>
  <si>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</si>
  <si>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</si>
  <si>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</si>
  <si>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</si>
  <si>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</si>
  <si>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</si>
  <si>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</si>
  <si>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</si>
  <si>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</si>
  <si>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</si>
  <si>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</si>
  <si>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</si>
  <si>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</si>
  <si>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</si>
  <si>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</si>
  <si>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</si>
  <si>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</si>
  <si>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</si>
  <si>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</si>
  <si>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</si>
  <si>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</si>
  <si>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</si>
  <si>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</si>
  <si>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</si>
  <si>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</si>
  <si>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</si>
  <si>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</si>
  <si>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</si>
  <si>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</si>
  <si>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</si>
  <si>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</si>
  <si>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</si>
  <si>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</si>
  <si>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</si>
  <si>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</si>
  <si>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</si>
  <si>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</si>
  <si>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</si>
  <si>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</si>
  <si>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</si>
  <si>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</si>
  <si>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</si>
  <si>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</si>
  <si>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</si>
  <si>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</si>
  <si>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</si>
  <si>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</si>
  <si>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</si>
  <si>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</si>
  <si>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</si>
  <si>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</si>
  <si>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</si>
  <si>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</si>
  <si>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</si>
  <si>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</si>
  <si>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</si>
  <si>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</si>
  <si>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</si>
  <si>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</si>
  <si>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</si>
  <si>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</si>
  <si>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</si>
  <si>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</si>
  <si>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</si>
  <si>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</si>
  <si>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</si>
  <si>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</si>
  <si>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</si>
  <si>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</si>
  <si>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</si>
  <si>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</si>
  <si>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</si>
  <si>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</si>
  <si>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</si>
  <si>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</si>
  <si>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</si>
  <si>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</si>
  <si>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</si>
  <si>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</si>
  <si>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</si>
  <si>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</si>
  <si>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</si>
  <si>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</si>
  <si>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</si>
  <si>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</si>
  <si>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</si>
  <si>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</si>
  <si>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</si>
  <si>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</si>
  <si>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</si>
  <si>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</si>
  <si>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</si>
  <si>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</si>
  <si>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</si>
  <si>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</si>
  <si>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</si>
  <si>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</si>
  <si>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</si>
  <si>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</si>
  <si>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</si>
  <si>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</si>
  <si>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</si>
  <si>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</si>
  <si>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</si>
  <si>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</si>
  <si>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</si>
  <si>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</si>
  <si>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</si>
  <si>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</si>
  <si>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</si>
  <si>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</si>
  <si>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</si>
  <si>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</si>
  <si>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</si>
  <si>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</si>
  <si>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</si>
  <si>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</si>
  <si>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</si>
  <si>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</si>
  <si>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</si>
  <si>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</si>
  <si>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</si>
  <si>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</si>
  <si>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</si>
  <si>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</si>
  <si>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</si>
  <si>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</si>
  <si>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</si>
  <si>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</si>
  <si>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</si>
  <si>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</si>
  <si>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</si>
  <si>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</si>
  <si>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</si>
  <si>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</si>
  <si>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</si>
  <si>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</si>
  <si>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</si>
  <si>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</si>
  <si>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</si>
  <si>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</si>
  <si>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</si>
  <si>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</si>
  <si>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</si>
  <si>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</si>
  <si>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</si>
  <si>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</si>
  <si>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</si>
  <si>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</si>
  <si>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</si>
  <si>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</si>
  <si>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</si>
  <si>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</si>
  <si>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</si>
  <si>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</si>
  <si>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</si>
  <si>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</si>
  <si>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</si>
  <si>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</si>
  <si>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</si>
  <si>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</si>
  <si>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</si>
  <si>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</si>
  <si>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</si>
  <si>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</si>
  <si>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</si>
  <si>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</si>
  <si>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</si>
  <si>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</si>
  <si>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</si>
  <si>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</si>
  <si>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</si>
  <si>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</si>
  <si>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</si>
  <si>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</si>
  <si>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</si>
  <si>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</si>
  <si>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</si>
  <si>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</si>
  <si>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</si>
  <si>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</si>
  <si>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</si>
  <si>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</si>
  <si>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</si>
  <si>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</si>
  <si>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</si>
  <si>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</si>
  <si>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</si>
  <si>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</si>
  <si>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</si>
  <si>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</si>
  <si>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</si>
  <si>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</si>
  <si>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</si>
  <si>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</si>
  <si>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</si>
  <si>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</si>
  <si>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</si>
  <si>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</si>
  <si>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</si>
  <si>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</si>
  <si>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</si>
  <si>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</si>
  <si>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</si>
  <si>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</si>
  <si>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</si>
  <si>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</si>
  <si>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</si>
  <si>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</si>
  <si>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</si>
  <si>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</si>
  <si>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</si>
  <si>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</si>
  <si>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</si>
  <si>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</si>
  <si>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</si>
  <si>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</si>
  <si>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</si>
  <si>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</si>
  <si>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</si>
  <si>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</si>
  <si>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</si>
  <si>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</si>
  <si>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</si>
  <si>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</si>
  <si>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</si>
  <si>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</si>
  <si>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</si>
  <si>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</si>
  <si>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</si>
  <si>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</si>
  <si>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</si>
  <si>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</si>
  <si>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</si>
  <si>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</si>
  <si>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</si>
  <si>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</si>
  <si>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</si>
  <si>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</si>
  <si>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</si>
  <si>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</si>
  <si>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</si>
  <si>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</si>
  <si>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</si>
  <si>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</si>
  <si>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</si>
  <si>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</si>
  <si>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</si>
  <si>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</si>
  <si>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</si>
  <si>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</si>
  <si>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</si>
  <si>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</si>
  <si>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</si>
  <si>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</si>
  <si>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</si>
  <si>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</si>
  <si>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</si>
  <si>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</si>
  <si>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</si>
  <si>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</si>
  <si>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</si>
  <si>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</si>
  <si>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</si>
  <si>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</si>
  <si>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</si>
  <si>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</si>
  <si>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</si>
  <si>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</si>
  <si>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</si>
  <si>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</si>
  <si>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</si>
  <si>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</si>
  <si>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</si>
  <si>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</si>
  <si>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</si>
  <si>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</si>
  <si>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</si>
  <si>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</si>
  <si>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</si>
  <si>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</si>
  <si>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</si>
  <si>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</si>
  <si>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</si>
  <si>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</si>
  <si>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</si>
  <si>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</si>
  <si>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</si>
  <si>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</si>
  <si>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</si>
  <si>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</si>
  <si>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</si>
  <si>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</si>
  <si>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</si>
  <si>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</si>
  <si>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</si>
  <si>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</si>
  <si>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</si>
  <si>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</si>
  <si>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</si>
  <si>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</si>
  <si>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</si>
  <si>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</si>
  <si>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</si>
  <si>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</si>
  <si>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</si>
  <si>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</si>
  <si>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</si>
  <si>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</si>
  <si>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</si>
  <si>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</si>
  <si>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</si>
  <si>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</si>
  <si>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</si>
  <si>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</si>
  <si>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</si>
  <si>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</si>
  <si>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</si>
  <si>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</si>
  <si>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</si>
  <si>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</si>
  <si>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</si>
  <si>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</si>
  <si>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</si>
  <si>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</si>
  <si>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</si>
  <si>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</si>
  <si>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</si>
  <si>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</si>
  <si>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</si>
  <si>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</si>
  <si>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</si>
  <si>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</si>
  <si>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</si>
  <si>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</si>
  <si>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</si>
  <si>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</si>
  <si>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</si>
  <si>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</si>
  <si>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</si>
  <si>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</si>
  <si>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</si>
  <si>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</si>
  <si>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</si>
  <si>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</si>
  <si>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</si>
  <si>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</si>
  <si>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</si>
  <si>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</si>
  <si>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</si>
  <si>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</si>
  <si>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</si>
  <si>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</si>
  <si>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</si>
  <si>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</si>
  <si>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</si>
  <si>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</si>
  <si>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</si>
  <si>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</si>
  <si>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</si>
  <si>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</si>
  <si>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</si>
  <si>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</si>
  <si>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</si>
  <si>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</si>
  <si>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</si>
  <si>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</si>
  <si>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</si>
  <si>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</si>
  <si>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</si>
  <si>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</si>
  <si>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</si>
  <si>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</si>
  <si>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</si>
  <si>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</si>
  <si>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</si>
  <si>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</si>
  <si>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</si>
  <si>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</si>
  <si>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</si>
  <si>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</si>
  <si>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</si>
  <si>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</si>
  <si>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</si>
  <si>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</si>
  <si>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</si>
  <si>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</si>
  <si>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</si>
  <si>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</si>
  <si>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</si>
  <si>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</si>
  <si>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</si>
  <si>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</si>
  <si>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</si>
  <si>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</si>
  <si>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</si>
  <si>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</si>
  <si>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</si>
  <si>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</si>
  <si>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</si>
  <si>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</si>
  <si>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</si>
  <si>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</si>
  <si>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</si>
  <si>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</si>
  <si>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</si>
  <si>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</si>
  <si>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</si>
  <si>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</si>
  <si>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</si>
  <si>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</si>
  <si>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</si>
  <si>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</si>
  <si>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</si>
  <si>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</si>
  <si>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</si>
  <si>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</si>
  <si>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</si>
  <si>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</si>
  <si>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</si>
  <si>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</si>
  <si>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</si>
  <si>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</si>
  <si>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</si>
  <si>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</si>
  <si>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</si>
  <si>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</si>
  <si>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</si>
  <si>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</si>
  <si>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</si>
  <si>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</si>
  <si>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</si>
  <si>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</si>
  <si>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</si>
  <si>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</si>
  <si>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</si>
  <si>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</si>
  <si>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</si>
  <si>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</si>
  <si>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</si>
  <si>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</si>
  <si>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</si>
  <si>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</si>
  <si>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</si>
  <si>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</si>
  <si>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</si>
  <si>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</si>
  <si>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</si>
  <si>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</si>
  <si>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</si>
  <si>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</si>
  <si>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</si>
  <si>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</si>
  <si>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</si>
  <si>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</si>
  <si>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</si>
  <si>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</si>
  <si>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</si>
  <si>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</si>
  <si>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</si>
  <si>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</si>
  <si>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</si>
  <si>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</si>
  <si>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</si>
  <si>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</si>
  <si>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</si>
  <si>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</si>
  <si>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</si>
  <si>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</si>
  <si>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</si>
  <si>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</si>
  <si>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</si>
  <si>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</si>
  <si>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</si>
  <si>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</si>
  <si>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</si>
  <si>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</si>
  <si>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</si>
  <si>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</si>
  <si>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</si>
  <si>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</si>
  <si>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</si>
  <si>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</si>
  <si>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</si>
  <si>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</si>
  <si>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</si>
  <si>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</si>
  <si>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</si>
  <si>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</si>
  <si>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</si>
  <si>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</si>
  <si>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</si>
  <si>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</si>
  <si>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</si>
  <si>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</si>
  <si>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</si>
  <si>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</si>
  <si>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</si>
  <si>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</si>
  <si>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</si>
  <si>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</si>
  <si>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</si>
  <si>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</si>
  <si>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</si>
  <si>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</si>
  <si>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</si>
  <si>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</si>
  <si>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</si>
  <si>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</si>
  <si>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</si>
  <si>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</si>
  <si>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</si>
  <si>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</si>
  <si>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</si>
  <si>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</si>
  <si>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</si>
  <si>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</si>
  <si>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</si>
  <si>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</si>
  <si>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</si>
  <si>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</si>
  <si>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</si>
  <si>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</si>
  <si>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</si>
  <si>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</si>
  <si>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</si>
  <si>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</si>
  <si>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</si>
  <si>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</si>
  <si>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</si>
  <si>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</si>
  <si>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</si>
  <si>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</si>
  <si>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</si>
  <si>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</si>
  <si>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</si>
  <si>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</si>
  <si>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</si>
  <si>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</si>
  <si>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</si>
  <si>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</si>
  <si>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</si>
  <si>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</si>
  <si>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</si>
  <si>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</si>
  <si>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</si>
  <si>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</si>
  <si>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</si>
  <si>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</si>
  <si>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</si>
  <si>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</si>
  <si>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</si>
  <si>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</si>
  <si>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</si>
  <si>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</si>
  <si>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</si>
  <si>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</si>
  <si>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</si>
  <si>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</si>
  <si>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</si>
  <si>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</si>
  <si>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</si>
  <si>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</si>
  <si>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</si>
  <si>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</si>
  <si>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</si>
  <si>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</si>
  <si>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</si>
  <si>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</si>
  <si>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</si>
  <si>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</si>
  <si>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</si>
  <si>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</si>
  <si>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</si>
  <si>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</si>
  <si>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</si>
  <si>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</si>
  <si>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</si>
  <si>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</si>
  <si>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</si>
  <si>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</si>
  <si>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</si>
  <si>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</si>
  <si>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</si>
  <si>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</si>
  <si>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</si>
  <si>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</si>
  <si>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</si>
  <si>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</si>
  <si>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</si>
  <si>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</si>
  <si>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</si>
  <si>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</si>
  <si>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</si>
  <si>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</si>
  <si>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</si>
  <si>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</si>
  <si>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</si>
  <si>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</si>
  <si>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</si>
  <si>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</si>
  <si>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</si>
  <si>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</si>
  <si>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</si>
  <si>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</si>
  <si>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</si>
  <si>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</si>
  <si>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</si>
  <si>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</si>
  <si>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</si>
  <si>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</si>
  <si>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</si>
  <si>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</si>
  <si>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</si>
  <si>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</si>
  <si>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</si>
  <si>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</si>
  <si>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</si>
  <si>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</si>
  <si>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</si>
  <si>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</si>
  <si>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</si>
  <si>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</si>
  <si>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</si>
  <si>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</si>
  <si>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</si>
  <si>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</si>
  <si>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</si>
  <si>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</si>
  <si>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</si>
  <si>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</si>
  <si>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</si>
  <si>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</si>
  <si>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</si>
  <si>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</si>
  <si>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</si>
  <si>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</si>
  <si>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</si>
  <si>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</si>
  <si>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</si>
  <si>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</si>
  <si>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</si>
  <si>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</si>
  <si>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</si>
  <si>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</si>
  <si>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</si>
  <si>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</si>
  <si>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</si>
  <si>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</si>
  <si>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</si>
  <si>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</si>
  <si>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</si>
  <si>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</si>
  <si>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</si>
  <si>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</si>
  <si>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</si>
  <si>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</si>
  <si>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</si>
  <si>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</si>
  <si>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</si>
  <si>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</si>
  <si>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</si>
  <si>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</si>
  <si>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</si>
  <si>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</si>
  <si>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</si>
  <si>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</si>
  <si>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</si>
  <si>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</si>
  <si>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</si>
  <si>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</si>
  <si>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</si>
  <si>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</si>
  <si>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</si>
  <si>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</si>
  <si>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</si>
  <si>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</si>
  <si>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</si>
  <si>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</si>
  <si>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</si>
  <si>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</si>
  <si>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</si>
  <si>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</si>
  <si>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</si>
  <si>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</si>
  <si>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</si>
  <si>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</si>
  <si>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</si>
  <si>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</si>
  <si>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</si>
  <si>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</si>
  <si>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</si>
  <si>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</si>
  <si>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</si>
  <si>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</si>
  <si>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</si>
  <si>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</si>
  <si>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</si>
  <si>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</si>
  <si>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</si>
  <si>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</si>
  <si>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</si>
  <si>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</si>
  <si>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</si>
  <si>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</si>
  <si>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</si>
  <si>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</si>
  <si>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</si>
  <si>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</si>
  <si>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</si>
  <si>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</si>
  <si>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</si>
  <si>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</si>
  <si>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</si>
  <si>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</si>
  <si>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</si>
  <si>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</si>
  <si>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</si>
  <si>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</si>
  <si>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</si>
  <si>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</si>
  <si>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</si>
  <si>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</si>
  <si>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</si>
  <si>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</si>
  <si>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</si>
  <si>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</si>
  <si>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</si>
  <si>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</si>
  <si>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</si>
  <si>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</si>
  <si>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</si>
  <si>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</si>
  <si>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</si>
  <si>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</si>
  <si>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</si>
  <si>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</si>
  <si>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</si>
  <si>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</si>
  <si>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</si>
  <si>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</si>
  <si>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</si>
  <si>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</si>
  <si>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</si>
  <si>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</si>
  <si>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</si>
  <si>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</si>
  <si>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</si>
  <si>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</si>
  <si>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</si>
  <si>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</si>
  <si>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</si>
  <si>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</si>
  <si>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</si>
  <si>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</si>
  <si>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</si>
  <si>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</si>
  <si>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</si>
  <si>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</si>
  <si>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</si>
  <si>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</si>
  <si>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</si>
  <si>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</si>
  <si>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</si>
  <si>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</si>
  <si>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</si>
  <si>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</si>
  <si>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</si>
  <si>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</si>
  <si>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</si>
  <si>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</si>
  <si>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</si>
  <si>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</si>
  <si>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</si>
  <si>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</si>
  <si>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</si>
  <si>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</si>
  <si>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</si>
  <si>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</si>
  <si>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</si>
  <si>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</si>
  <si>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</si>
  <si>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</si>
  <si>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</si>
  <si>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</si>
  <si>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</si>
  <si>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</si>
  <si>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</si>
  <si>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</si>
  <si>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</si>
  <si>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</si>
  <si>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</si>
  <si>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</si>
  <si>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</si>
  <si>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</si>
  <si>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</si>
  <si>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</si>
  <si>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</si>
  <si>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</si>
  <si>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</si>
  <si>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</si>
  <si>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</si>
  <si>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</si>
  <si>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</si>
  <si>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</si>
  <si>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</si>
  <si>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</si>
  <si>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</si>
  <si>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</si>
  <si>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</si>
  <si>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</si>
  <si>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</si>
  <si>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</si>
  <si>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</si>
  <si>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</si>
  <si>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</si>
  <si>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</si>
  <si>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</si>
  <si>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</si>
  <si>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</si>
  <si>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</si>
  <si>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</si>
  <si>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</si>
  <si>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</si>
  <si>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</si>
  <si>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</si>
  <si>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</si>
  <si>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</si>
  <si>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</si>
  <si>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</si>
  <si>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</si>
  <si>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</si>
  <si>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</si>
  <si>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</si>
  <si>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</si>
  <si>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</si>
  <si>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</si>
  <si>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</si>
  <si>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</si>
  <si>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</si>
  <si>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</si>
  <si>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</si>
  <si>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</si>
  <si>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</si>
  <si>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</si>
  <si>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</si>
  <si>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</si>
  <si>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</si>
  <si>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</si>
  <si>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</si>
  <si>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</si>
  <si>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</si>
  <si>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</si>
  <si>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</si>
  <si>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</si>
  <si>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</si>
  <si>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</si>
  <si>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</si>
  <si>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</si>
  <si>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</si>
  <si>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</si>
  <si>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</si>
  <si>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</si>
  <si>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</si>
  <si>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</si>
  <si>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</si>
  <si>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</si>
  <si>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</si>
  <si>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</si>
  <si>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</si>
  <si>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</si>
  <si>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</si>
  <si>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</si>
  <si>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</si>
  <si>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</si>
  <si>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</si>
  <si>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</si>
  <si>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</si>
  <si>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</si>
  <si>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</si>
  <si>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</si>
  <si>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</si>
  <si>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</si>
  <si>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</si>
  <si>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</si>
  <si>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</si>
  <si>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</si>
  <si>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</si>
  <si>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</si>
  <si>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</si>
  <si>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</si>
  <si>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</si>
  <si>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</si>
  <si>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</si>
  <si>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</si>
  <si>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</si>
  <si>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</si>
  <si>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</si>
  <si>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</si>
  <si>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</si>
  <si>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</si>
  <si>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</si>
  <si>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</si>
  <si>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</si>
  <si>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</si>
  <si>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</si>
  <si>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</si>
  <si>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</si>
  <si>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</si>
  <si>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</si>
  <si>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</si>
  <si>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</si>
  <si>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</si>
  <si>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</si>
  <si>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</si>
  <si>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</si>
  <si>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</si>
  <si>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</si>
  <si>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</si>
  <si>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</si>
  <si>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</si>
  <si>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</si>
  <si>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</si>
  <si>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</si>
  <si>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</si>
  <si>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</si>
  <si>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</si>
  <si>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</si>
  <si>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</si>
  <si>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</si>
  <si>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</si>
  <si>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</si>
  <si>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</si>
  <si>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</si>
  <si>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</si>
  <si>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</si>
  <si>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</si>
  <si>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</si>
  <si>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</si>
  <si>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</si>
  <si>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</si>
  <si>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</si>
  <si>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</si>
  <si>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</si>
  <si>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</si>
  <si>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</si>
  <si>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</si>
  <si>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</si>
  <si>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</si>
  <si>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</si>
  <si>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</si>
  <si>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</si>
  <si>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</si>
  <si>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</si>
  <si>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</si>
  <si>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</si>
  <si>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</si>
  <si>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</si>
  <si>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</si>
  <si>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</si>
  <si>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</si>
  <si>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</si>
  <si>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</si>
  <si>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</si>
  <si>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</si>
  <si>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</si>
  <si>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</si>
  <si>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</si>
  <si>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</si>
  <si>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</si>
  <si>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</si>
  <si>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</si>
  <si>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</si>
  <si>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</si>
  <si>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</si>
  <si>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</si>
  <si>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</si>
  <si>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</si>
  <si>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</si>
  <si>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</si>
  <si>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</si>
  <si>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</si>
  <si>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</si>
  <si>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</si>
  <si>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</si>
  <si>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</si>
  <si>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</si>
  <si>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</si>
  <si>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</si>
  <si>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</si>
  <si>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</si>
  <si>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</si>
  <si>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</si>
  <si>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</si>
  <si>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</si>
  <si>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</si>
  <si>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</si>
  <si>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</si>
  <si>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</si>
  <si>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</si>
  <si>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</si>
  <si>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</si>
  <si>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</si>
  <si>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</si>
  <si>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</si>
  <si>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</si>
  <si>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</si>
  <si>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</si>
  <si>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</si>
  <si>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</si>
  <si>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</si>
  <si>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</si>
  <si>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</si>
  <si>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</si>
  <si>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</si>
  <si>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</si>
  <si>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</si>
  <si>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</si>
  <si>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</si>
  <si>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</si>
  <si>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</si>
  <si>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</si>
  <si>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</si>
  <si>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</si>
  <si>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</si>
  <si>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</si>
  <si>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</si>
  <si>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</si>
  <si>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</si>
  <si>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</si>
  <si>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</si>
  <si>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</si>
  <si>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</si>
  <si>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</si>
  <si>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</si>
  <si>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</si>
  <si>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</si>
  <si>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</si>
  <si>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</si>
  <si>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</si>
  <si>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</si>
  <si>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</si>
  <si>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</si>
  <si>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</si>
  <si>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</si>
  <si>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</si>
  <si>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</si>
  <si>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</si>
  <si>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</si>
  <si>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</si>
  <si>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</si>
  <si>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</si>
  <si>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</si>
  <si>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</si>
  <si>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</si>
  <si>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</si>
  <si>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</si>
  <si>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</si>
  <si>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</si>
  <si>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</si>
  <si>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</si>
  <si>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</si>
  <si>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</si>
  <si>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</si>
  <si>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</si>
  <si>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</si>
  <si>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</si>
  <si>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</si>
  <si>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</si>
  <si>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</si>
  <si>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</si>
  <si>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</si>
  <si>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</si>
  <si>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</si>
  <si>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</si>
  <si>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</si>
  <si>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</si>
  <si>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</si>
  <si>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</si>
  <si>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</si>
  <si>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</si>
  <si>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</si>
  <si>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</si>
  <si>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</si>
  <si>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</si>
  <si>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</si>
  <si>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</si>
  <si>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</si>
  <si>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</si>
  <si>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</si>
  <si>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</si>
  <si>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</si>
  <si>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</si>
  <si>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</si>
  <si>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</si>
  <si>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</si>
  <si>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</si>
  <si>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</si>
  <si>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</si>
  <si>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</si>
  <si>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</si>
  <si>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</si>
  <si>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</si>
  <si>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</si>
  <si>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</si>
  <si>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</si>
  <si>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</si>
  <si>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</si>
  <si>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</si>
  <si>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</si>
  <si>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</si>
  <si>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</si>
  <si>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</si>
  <si>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</si>
  <si>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</si>
  <si>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</si>
  <si>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</si>
  <si>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</si>
  <si>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</si>
  <si>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</si>
  <si>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</si>
  <si>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</si>
  <si>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</si>
  <si>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</si>
  <si>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</si>
  <si>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</si>
  <si>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</si>
  <si>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</si>
  <si>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</si>
  <si>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</si>
  <si>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</si>
  <si>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</si>
  <si>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</si>
  <si>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</si>
  <si>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</si>
  <si>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</si>
  <si>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</si>
  <si>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</si>
  <si>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</si>
  <si>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</si>
  <si>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</si>
  <si>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</si>
  <si>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</si>
  <si>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</si>
  <si>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</si>
  <si>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</si>
  <si>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</si>
  <si>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</si>
  <si>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</si>
  <si>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</si>
  <si>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</si>
  <si>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</si>
  <si>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</si>
  <si>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</si>
  <si>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</si>
  <si>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</si>
  <si>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</si>
  <si>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</si>
  <si>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</si>
  <si>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</si>
  <si>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</si>
  <si>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</si>
  <si>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</si>
  <si>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</si>
  <si>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</si>
  <si>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</si>
  <si>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</si>
  <si>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</si>
  <si>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</si>
  <si>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</si>
  <si>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</si>
  <si>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</si>
  <si>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</si>
  <si>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</si>
  <si>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</si>
  <si>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</si>
  <si>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</si>
  <si>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</si>
  <si>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</si>
  <si>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</si>
  <si>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</si>
  <si>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</si>
  <si>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</si>
  <si>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</si>
  <si>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</si>
  <si>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</si>
  <si>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</si>
  <si>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</si>
  <si>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</si>
  <si>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</si>
  <si>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</si>
  <si>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</si>
  <si>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</si>
  <si>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</si>
  <si>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</si>
  <si>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</si>
  <si>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</si>
  <si>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</si>
  <si>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</si>
  <si>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</si>
  <si>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</si>
  <si>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</si>
  <si>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</si>
  <si>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</si>
  <si>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</si>
  <si>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</si>
  <si>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</si>
  <si>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</si>
  <si>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</si>
  <si>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</si>
  <si>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</si>
  <si>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</si>
  <si>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</si>
  <si>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</si>
  <si>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</si>
  <si>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</si>
  <si>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</si>
  <si>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</si>
  <si>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</si>
  <si>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</si>
  <si>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</si>
  <si>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</si>
  <si>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</si>
  <si>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</si>
  <si>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</si>
  <si>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</si>
  <si>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</si>
  <si>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</si>
  <si>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</si>
  <si>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</si>
  <si>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</si>
  <si>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</si>
  <si>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</si>
  <si>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</si>
  <si>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</si>
  <si>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</si>
  <si>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</si>
  <si>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</si>
  <si>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</si>
  <si>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</si>
  <si>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</si>
  <si>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</si>
  <si>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</si>
  <si>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</si>
  <si>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</si>
  <si>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</si>
  <si>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</si>
  <si>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</si>
  <si>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</si>
  <si>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</si>
  <si>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</si>
  <si>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</si>
  <si>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</si>
  <si>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</si>
  <si>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</si>
  <si>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</si>
  <si>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</si>
  <si>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</si>
  <si>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</si>
  <si>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</si>
  <si>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</si>
  <si>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</si>
  <si>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</si>
  <si>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</si>
  <si>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</si>
  <si>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</si>
  <si>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</si>
  <si>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</si>
  <si>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</si>
  <si>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</si>
  <si>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</si>
  <si>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</si>
  <si>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</si>
  <si>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</si>
  <si>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</si>
  <si>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</si>
  <si>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</si>
  <si>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</si>
  <si>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</si>
  <si>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</si>
  <si>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</si>
  <si>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</si>
  <si>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</si>
  <si>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</si>
  <si>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</si>
  <si>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</si>
  <si>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</si>
  <si>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</si>
  <si>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</si>
  <si>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</si>
  <si>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</si>
  <si>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</si>
  <si>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</si>
  <si>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</si>
  <si>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</si>
  <si>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</si>
  <si>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</si>
  <si>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</si>
  <si>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</si>
  <si>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</si>
  <si>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</si>
  <si>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</si>
  <si>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</si>
  <si>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</si>
  <si>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</si>
  <si>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</si>
  <si>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</si>
  <si>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</si>
  <si>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</si>
  <si>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</si>
  <si>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</si>
  <si>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</si>
  <si>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</si>
  <si>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</si>
  <si>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</si>
  <si>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</si>
  <si>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</si>
  <si>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</si>
  <si>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</si>
  <si>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</si>
  <si>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</si>
  <si>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</si>
  <si>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</si>
  <si>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</si>
  <si>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</si>
  <si>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</si>
  <si>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</si>
  <si>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</si>
  <si>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</si>
  <si>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</si>
  <si>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</si>
  <si>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</si>
  <si>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</si>
  <si>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</si>
  <si>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</si>
  <si>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</si>
  <si>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</si>
  <si>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</si>
  <si>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</si>
  <si>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</si>
  <si>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</si>
  <si>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</si>
  <si>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</si>
  <si>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</si>
  <si>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</si>
  <si>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</si>
  <si>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</si>
  <si>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</si>
  <si>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</si>
  <si>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</si>
  <si>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</si>
  <si>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</si>
  <si>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</si>
  <si>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</si>
  <si>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</si>
  <si>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</si>
  <si>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</si>
  <si>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</si>
  <si>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</si>
  <si>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</si>
  <si>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</si>
  <si>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</si>
  <si>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</si>
  <si>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</si>
  <si>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</si>
  <si>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</si>
  <si>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</si>
  <si>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</si>
  <si>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</si>
  <si>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</si>
  <si>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</si>
  <si>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</si>
  <si>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</si>
  <si>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</si>
  <si>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</si>
  <si>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</si>
  <si>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</si>
  <si>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</si>
  <si>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</si>
  <si>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</si>
  <si>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</si>
  <si>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</si>
  <si>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</si>
  <si>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</si>
  <si>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</si>
  <si>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</si>
  <si>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</si>
  <si>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</si>
  <si>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</si>
  <si>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</si>
  <si>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</si>
  <si>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</si>
  <si>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</si>
  <si>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</si>
  <si>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</si>
  <si>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</si>
  <si>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</si>
  <si>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</si>
  <si>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</si>
  <si>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</si>
  <si>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</si>
  <si>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</si>
  <si>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</si>
  <si>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</si>
  <si>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</si>
  <si>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</si>
  <si>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</si>
  <si>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</si>
  <si>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</si>
  <si>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</si>
  <si>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</si>
  <si>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</si>
  <si>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</si>
  <si>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</si>
  <si>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</si>
  <si>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</si>
  <si>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</si>
  <si>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</si>
  <si>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</si>
  <si>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</si>
  <si>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</si>
  <si>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</si>
  <si>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</si>
  <si>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</si>
  <si>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</si>
  <si>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</si>
  <si>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</si>
  <si>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</si>
  <si>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</si>
  <si>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</si>
  <si>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</si>
  <si>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</si>
  <si>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</si>
  <si>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</si>
  <si>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</si>
  <si>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</si>
  <si>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</si>
  <si>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</si>
  <si>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</si>
  <si>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</si>
  <si>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</si>
  <si>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</si>
  <si>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</si>
  <si>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</si>
  <si>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</si>
  <si>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</si>
  <si>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</si>
  <si>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</si>
  <si>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</si>
  <si>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</si>
  <si>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</si>
  <si>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</si>
  <si>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</si>
  <si>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</si>
  <si>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</si>
  <si>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</si>
  <si>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</si>
  <si>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</si>
  <si>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</si>
  <si>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</si>
  <si>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</si>
  <si>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</si>
  <si>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</si>
  <si>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</si>
  <si>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</si>
  <si>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</si>
  <si>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</si>
  <si>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</si>
  <si>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</si>
  <si>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</si>
  <si>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</si>
  <si>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</si>
  <si>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</si>
  <si>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</si>
  <si>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</si>
  <si>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</si>
  <si>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</si>
  <si>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</si>
  <si>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</si>
  <si>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</si>
  <si>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</si>
  <si>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</si>
  <si>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</si>
  <si>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</si>
  <si>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</si>
  <si>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</si>
  <si>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</si>
  <si>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</si>
  <si>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</si>
  <si>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</si>
  <si>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</si>
  <si>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</si>
  <si>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</si>
  <si>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</si>
  <si>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</si>
  <si>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</si>
  <si>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</si>
  <si>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</si>
  <si>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</si>
  <si>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</si>
  <si>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</si>
  <si>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</si>
  <si>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</si>
  <si>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</si>
  <si>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</si>
  <si>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</si>
  <si>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</si>
  <si>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</si>
  <si>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</si>
  <si>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</si>
  <si>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</si>
  <si>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</si>
  <si>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</si>
  <si>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</si>
  <si>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</si>
  <si>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</si>
  <si>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</si>
  <si>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</si>
  <si>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</si>
  <si>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</si>
  <si>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</si>
  <si>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</si>
  <si>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</si>
  <si>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</si>
  <si>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</si>
  <si>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</si>
  <si>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</si>
  <si>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</si>
  <si>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</si>
  <si>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</si>
  <si>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</si>
  <si>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</si>
  <si>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</si>
  <si>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</si>
  <si>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</si>
  <si>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</si>
  <si>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</si>
  <si>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</si>
  <si>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</si>
  <si>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</si>
  <si>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</si>
  <si>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</si>
  <si>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</si>
  <si>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</si>
  <si>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</si>
  <si>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</si>
  <si>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</si>
  <si>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</si>
  <si>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</si>
  <si>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</si>
  <si>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</si>
  <si>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</si>
  <si>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</si>
  <si>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</si>
  <si>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</si>
  <si>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</si>
  <si>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</si>
  <si>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</si>
  <si>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</si>
  <si>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</si>
  <si>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</si>
  <si>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</si>
  <si>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</si>
  <si>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</si>
  <si>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</si>
  <si>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</si>
  <si>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</si>
  <si>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</si>
  <si>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</si>
  <si>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</si>
  <si>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</si>
  <si>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</si>
  <si>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</si>
  <si>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</si>
  <si>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</si>
  <si>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</si>
  <si>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</si>
  <si>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</si>
  <si>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</si>
  <si>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</si>
  <si>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</si>
  <si>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</si>
  <si>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</si>
  <si>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</si>
  <si>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</si>
  <si>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</si>
  <si>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</si>
  <si>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</si>
  <si>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</si>
  <si>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</si>
  <si>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</si>
  <si>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</si>
  <si>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</si>
  <si>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</si>
  <si>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</si>
  <si>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</si>
  <si>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</si>
  <si>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</si>
  <si>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</si>
  <si>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</si>
  <si>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</si>
  <si>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</si>
  <si>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</si>
  <si>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</si>
  <si>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</si>
  <si>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</si>
  <si>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</si>
  <si>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</si>
  <si>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</si>
  <si>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</si>
  <si>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</si>
  <si>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</si>
  <si>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</si>
  <si>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</si>
  <si>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</si>
  <si>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</si>
  <si>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</si>
  <si>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</si>
  <si>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</si>
  <si>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</si>
  <si>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</si>
  <si>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</si>
  <si>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</si>
  <si>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</si>
  <si>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</si>
  <si>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</si>
  <si>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</si>
  <si>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</si>
  <si>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</si>
  <si>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</si>
  <si>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</si>
  <si>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</si>
  <si>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</si>
  <si>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</si>
  <si>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</si>
  <si>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</si>
  <si>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</si>
  <si>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</si>
  <si>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</si>
  <si>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</si>
  <si>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</si>
  <si>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</si>
  <si>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</si>
  <si>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</si>
  <si>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</si>
  <si>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</si>
  <si>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</si>
  <si>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</si>
  <si>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</si>
  <si>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</si>
  <si>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</si>
  <si>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</si>
  <si>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</si>
  <si>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</si>
  <si>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</si>
  <si>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</si>
  <si>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</si>
  <si>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</si>
  <si>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</si>
  <si>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</si>
  <si>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</si>
  <si>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</si>
  <si>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</si>
  <si>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</si>
  <si>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</si>
  <si>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</si>
  <si>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</si>
  <si>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</si>
  <si>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</si>
  <si>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</si>
  <si>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</si>
  <si>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</si>
  <si>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</si>
  <si>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</si>
  <si>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</si>
  <si>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</si>
  <si>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</si>
  <si>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</si>
  <si>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</si>
  <si>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</si>
  <si>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</si>
  <si>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</si>
  <si>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</si>
  <si>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</si>
  <si>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</si>
  <si>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</si>
  <si>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</si>
  <si>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</si>
  <si>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</si>
  <si>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</si>
  <si>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</si>
  <si>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</si>
  <si>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</si>
  <si>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</si>
  <si>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</si>
  <si>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</si>
  <si>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</si>
  <si>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</si>
  <si>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</si>
  <si>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</si>
  <si>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</si>
  <si>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</si>
  <si>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</si>
  <si>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</si>
  <si>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</si>
  <si>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</si>
  <si>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</si>
  <si>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</si>
  <si>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</si>
  <si>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</si>
  <si>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</si>
  <si>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</si>
  <si>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</si>
  <si>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</si>
  <si>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</si>
  <si>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</si>
  <si>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</si>
  <si>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</si>
  <si>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</si>
  <si>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</si>
  <si>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</si>
  <si>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</si>
  <si>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</si>
  <si>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</si>
  <si>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</si>
  <si>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</si>
  <si>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</si>
  <si>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</si>
  <si>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</si>
  <si>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</si>
  <si>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</si>
  <si>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</si>
  <si>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</si>
  <si>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</si>
  <si>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</si>
  <si>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</si>
  <si>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</si>
  <si>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</si>
  <si>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</si>
  <si>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</si>
  <si>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</si>
  <si>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</si>
  <si>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</si>
  <si>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</si>
  <si>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</si>
  <si>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</si>
  <si>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</si>
  <si>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</si>
  <si>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</si>
  <si>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</si>
  <si>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</si>
  <si>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</si>
  <si>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</si>
  <si>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</si>
  <si>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</si>
  <si>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</si>
  <si>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</si>
  <si>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</si>
  <si>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</si>
  <si>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</si>
  <si>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</si>
  <si>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</si>
  <si>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</si>
  <si>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</si>
  <si>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</si>
  <si>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</si>
  <si>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</si>
  <si>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</si>
  <si>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</si>
  <si>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</si>
  <si>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</si>
  <si>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</si>
  <si>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</si>
  <si>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</si>
  <si>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</si>
  <si>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</si>
  <si>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</si>
  <si>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</si>
  <si>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</si>
  <si>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</si>
  <si>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</si>
  <si>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</si>
  <si>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</si>
  <si>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</si>
  <si>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</si>
  <si>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</si>
  <si>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</si>
  <si>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</si>
  <si>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</si>
  <si>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</si>
  <si>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</si>
  <si>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</si>
  <si>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</si>
  <si>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</si>
  <si>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</si>
  <si>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</si>
  <si>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</si>
  <si>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</si>
  <si>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</si>
  <si>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</si>
  <si>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</si>
  <si>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</si>
  <si>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</si>
  <si>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</si>
  <si>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</si>
  <si>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</si>
  <si>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</si>
  <si>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</si>
  <si>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</si>
  <si>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</si>
  <si>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</si>
  <si>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</si>
  <si>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</si>
  <si>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</si>
  <si>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</si>
  <si>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</si>
  <si>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</si>
  <si>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</si>
  <si>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</si>
  <si>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</si>
  <si>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</si>
  <si>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</si>
  <si>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</si>
  <si>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</si>
  <si>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</si>
  <si>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</si>
  <si>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</si>
  <si>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</si>
  <si>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</si>
  <si>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</si>
  <si>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</si>
  <si>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</si>
  <si>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</si>
  <si>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</si>
  <si>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</si>
  <si>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</si>
  <si>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</si>
  <si>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</si>
  <si>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</si>
  <si>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</si>
  <si>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</si>
  <si>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</si>
  <si>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</si>
  <si>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</si>
  <si>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</si>
  <si>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</si>
  <si>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</si>
  <si>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</si>
  <si>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</si>
  <si>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</si>
  <si>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</si>
  <si>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</si>
  <si>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</si>
  <si>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</si>
  <si>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</si>
  <si>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</si>
  <si>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</si>
  <si>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</si>
  <si>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</si>
  <si>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</si>
  <si>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</si>
  <si>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</si>
  <si>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</si>
  <si>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</si>
  <si>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</si>
  <si>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</si>
  <si>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</si>
  <si>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</si>
  <si>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</si>
  <si>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</si>
  <si>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</si>
  <si>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</si>
  <si>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</si>
  <si>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</si>
  <si>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</si>
  <si>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</si>
  <si>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</si>
  <si>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</si>
  <si>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</si>
  <si>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</si>
  <si>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</si>
  <si>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</si>
  <si>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</si>
  <si>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</si>
  <si>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</si>
  <si>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</si>
  <si>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</si>
  <si>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</si>
  <si>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</si>
  <si>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</si>
  <si>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</si>
  <si>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</si>
  <si>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</si>
  <si>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</si>
  <si>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</si>
  <si>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</si>
  <si>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</si>
  <si>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</si>
  <si>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</si>
  <si>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</si>
  <si>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</si>
  <si>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</si>
  <si>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</si>
  <si>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</si>
  <si>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</si>
  <si>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</si>
  <si>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</si>
  <si>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</si>
  <si>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</si>
  <si>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</si>
  <si>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</si>
  <si>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</si>
  <si>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</si>
  <si>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</si>
  <si>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</si>
  <si>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</si>
  <si>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</si>
  <si>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</si>
  <si>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</si>
  <si>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</si>
  <si>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</si>
  <si>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</si>
  <si>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</si>
  <si>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</si>
  <si>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</si>
  <si>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</si>
  <si>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</si>
  <si>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</si>
  <si>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</si>
  <si>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</si>
  <si>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</si>
  <si>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</si>
  <si>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</si>
  <si>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</si>
  <si>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</si>
  <si>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</si>
  <si>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</si>
  <si>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</si>
  <si>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</si>
  <si>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</si>
  <si>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</si>
  <si>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</si>
  <si>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</si>
  <si>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</si>
  <si>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</si>
  <si>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</si>
  <si>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</si>
  <si>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</si>
  <si>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</si>
  <si>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</si>
  <si>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</si>
  <si>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</si>
  <si>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</si>
  <si>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</si>
  <si>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</si>
  <si>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</si>
  <si>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</si>
  <si>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</si>
  <si>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</si>
  <si>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</si>
  <si>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</si>
  <si>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</si>
  <si>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</si>
  <si>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</si>
  <si>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</si>
  <si>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</si>
  <si>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</si>
  <si>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</si>
  <si>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</si>
  <si>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</si>
  <si>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</si>
  <si>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</si>
  <si>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</si>
  <si>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</si>
  <si>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</si>
  <si>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</si>
  <si>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</si>
  <si>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</si>
  <si>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</si>
  <si>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</si>
  <si>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</si>
  <si>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</si>
  <si>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</si>
  <si>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</si>
  <si>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</si>
  <si>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</si>
  <si>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</si>
  <si>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</si>
  <si>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</si>
  <si>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</si>
  <si>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</si>
  <si>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</si>
  <si>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</si>
  <si>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</si>
  <si>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</si>
  <si>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</si>
  <si>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</si>
  <si>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</si>
  <si>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</si>
  <si>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</si>
  <si>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</si>
  <si>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</si>
  <si>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</si>
  <si>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</si>
  <si>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</si>
  <si>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</si>
  <si>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</si>
  <si>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</si>
  <si>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</si>
  <si>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</si>
  <si>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</si>
  <si>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</si>
  <si>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</si>
  <si>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</si>
  <si>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</si>
  <si>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</si>
  <si>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</si>
  <si>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</si>
  <si>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</si>
  <si>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</si>
  <si>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</si>
  <si>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</si>
  <si>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</si>
  <si>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</si>
  <si>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</si>
  <si>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</si>
  <si>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</si>
  <si>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</si>
  <si>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</si>
  <si>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</si>
  <si>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</si>
  <si>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</si>
  <si>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</si>
  <si>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</si>
  <si>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</si>
  <si>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</si>
  <si>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</si>
  <si>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</si>
  <si>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</si>
  <si>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</si>
  <si>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</si>
  <si>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</si>
  <si>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</si>
  <si>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</si>
  <si>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</si>
  <si>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</si>
  <si>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</si>
  <si>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</si>
  <si>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</si>
  <si>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</si>
  <si>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</si>
  <si>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</si>
  <si>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</si>
  <si>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</si>
  <si>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</si>
  <si>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</si>
  <si>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</si>
  <si>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</si>
  <si>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</si>
  <si>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</si>
  <si>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</si>
  <si>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</si>
  <si>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</si>
  <si>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</si>
  <si>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</si>
  <si>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</si>
  <si>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</si>
  <si>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</si>
  <si>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</si>
  <si>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</si>
  <si>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</si>
  <si>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</si>
  <si>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</si>
  <si>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</si>
  <si>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</si>
  <si>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</si>
  <si>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</si>
  <si>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</si>
  <si>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</si>
  <si>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</si>
  <si>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</si>
  <si>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</si>
  <si>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</si>
  <si>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</si>
  <si>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</si>
  <si>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</si>
  <si>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</si>
  <si>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</si>
  <si>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</si>
  <si>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</si>
  <si>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</si>
  <si>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</si>
  <si>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</si>
  <si>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</si>
  <si>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</si>
  <si>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</si>
  <si>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</si>
  <si>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</si>
  <si>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</si>
  <si>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</si>
  <si>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</si>
  <si>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</si>
  <si>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</si>
  <si>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</si>
  <si>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</si>
  <si>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</si>
  <si>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</si>
  <si>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</si>
  <si>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</si>
  <si>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</si>
  <si>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</si>
  <si>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</si>
  <si>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</si>
  <si>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</si>
  <si>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</si>
  <si>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</si>
  <si>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</si>
  <si>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</si>
  <si>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</si>
  <si>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</si>
  <si>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</si>
  <si>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</si>
  <si>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</si>
  <si>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</si>
  <si>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</si>
  <si>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</si>
  <si>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</si>
  <si>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</si>
  <si>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</si>
  <si>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</si>
  <si>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</si>
  <si>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</si>
  <si>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</si>
  <si>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</si>
  <si>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</si>
  <si>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</si>
  <si>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</si>
  <si>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</si>
  <si>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</si>
  <si>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</si>
  <si>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</si>
  <si>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</si>
  <si>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</si>
  <si>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</si>
  <si>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</si>
  <si>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</si>
  <si>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</si>
  <si>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</si>
  <si>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</si>
  <si>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</si>
  <si>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</si>
  <si>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</si>
  <si>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</si>
  <si>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</si>
  <si>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</si>
  <si>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</si>
  <si>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</si>
  <si>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</si>
  <si>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</si>
  <si>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</si>
  <si>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</si>
  <si>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</si>
  <si>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</si>
  <si>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</si>
  <si>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</si>
  <si>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</si>
  <si>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</si>
  <si>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</si>
  <si>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</si>
  <si>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</si>
  <si>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</si>
  <si>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</si>
  <si>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</si>
  <si>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</si>
  <si>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</si>
  <si>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</si>
  <si>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</si>
  <si>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</si>
  <si>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</si>
  <si>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</si>
  <si>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</si>
  <si>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</si>
  <si>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</si>
  <si>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</si>
  <si>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</si>
  <si>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</si>
  <si>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</si>
  <si>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</si>
  <si>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</si>
  <si>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</si>
  <si>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</si>
  <si>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</si>
  <si>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</si>
  <si>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</si>
  <si>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</si>
  <si>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</si>
  <si>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</si>
  <si>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</si>
  <si>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</si>
  <si>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</si>
  <si>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</si>
  <si>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</si>
  <si>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</si>
  <si>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</si>
  <si>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</si>
  <si>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</si>
  <si>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</si>
  <si>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</si>
  <si>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</si>
  <si>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</si>
  <si>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</si>
  <si>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</si>
  <si>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</si>
  <si>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</si>
  <si>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</si>
  <si>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</si>
  <si>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</si>
  <si>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</si>
  <si>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</si>
  <si>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</si>
  <si>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</si>
  <si>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</si>
  <si>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</si>
  <si>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</si>
  <si>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</si>
  <si>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</si>
  <si>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</si>
  <si>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</si>
  <si>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</si>
  <si>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</si>
  <si>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</si>
  <si>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</si>
  <si>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</si>
  <si>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</si>
  <si>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</si>
  <si>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</si>
  <si>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</si>
  <si>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</si>
  <si>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</si>
  <si>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</si>
  <si>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</si>
  <si>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</si>
  <si>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</si>
  <si>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</si>
  <si>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</si>
  <si>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</si>
  <si>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</si>
  <si>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</si>
  <si>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</si>
  <si>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</si>
  <si>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</si>
  <si>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</si>
  <si>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</si>
  <si>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</si>
  <si>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</si>
  <si>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</si>
  <si>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</si>
  <si>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</si>
  <si>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</si>
  <si>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</si>
  <si>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</si>
  <si>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</si>
  <si>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</si>
  <si>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</si>
  <si>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</si>
  <si>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</si>
  <si>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</si>
  <si>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</si>
  <si>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</si>
  <si>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</si>
  <si>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</si>
  <si>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</si>
  <si>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</si>
  <si>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</si>
  <si>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</si>
  <si>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</si>
  <si>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</si>
  <si>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</si>
  <si>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</si>
  <si>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</si>
  <si>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</si>
  <si>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</si>
  <si>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</si>
  <si>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</si>
  <si>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</si>
  <si>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</si>
  <si>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</si>
  <si>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</si>
  <si>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</si>
  <si>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</si>
  <si>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</si>
  <si>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</si>
  <si>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</si>
  <si>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</si>
  <si>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</si>
  <si>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</si>
  <si>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</si>
  <si>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</si>
  <si>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</si>
  <si>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</si>
  <si>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</si>
  <si>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</si>
  <si>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</si>
  <si>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</si>
  <si>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</si>
  <si>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</si>
  <si>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</si>
  <si>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</si>
  <si>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</si>
  <si>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</si>
  <si>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</si>
  <si>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</si>
  <si>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</si>
  <si>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</si>
  <si>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</si>
  <si>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</si>
  <si>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</si>
  <si>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</si>
  <si>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</si>
  <si>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</si>
  <si>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</si>
  <si>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</si>
  <si>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</si>
  <si>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</si>
  <si>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</si>
  <si>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</si>
  <si>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</si>
  <si>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</si>
  <si>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</si>
  <si>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</si>
  <si>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</si>
  <si>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</si>
  <si>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</si>
  <si>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</si>
  <si>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</si>
  <si>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</si>
  <si>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</si>
  <si>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</si>
  <si>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</si>
  <si>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</si>
  <si>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</si>
  <si>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</si>
  <si>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</si>
  <si>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</si>
  <si>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</si>
  <si>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</si>
  <si>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</si>
  <si>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</si>
  <si>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</si>
  <si>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</si>
  <si>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</si>
  <si>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</si>
  <si>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</si>
  <si>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</si>
  <si>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</si>
  <si>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</si>
  <si>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</si>
  <si>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</si>
  <si>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</si>
  <si>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</si>
  <si>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</si>
  <si>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</si>
  <si>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</si>
  <si>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</si>
  <si>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</si>
  <si>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</si>
  <si>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</si>
  <si>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</si>
  <si>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</si>
  <si>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</si>
  <si>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</si>
  <si>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</si>
  <si>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</si>
  <si>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</si>
  <si>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</si>
  <si>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</si>
  <si>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</si>
  <si>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</si>
  <si>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</si>
  <si>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</si>
  <si>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</si>
  <si>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</si>
  <si>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</si>
  <si>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</si>
  <si>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</si>
  <si>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</si>
  <si>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</si>
  <si>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</si>
  <si>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</si>
  <si>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</si>
  <si>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</si>
  <si>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</si>
  <si>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</si>
  <si>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</si>
  <si>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</si>
  <si>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</si>
  <si>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</si>
  <si>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</si>
  <si>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</si>
  <si>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</si>
  <si>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</si>
  <si>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</si>
  <si>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</si>
  <si>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</si>
  <si>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</si>
  <si>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</si>
  <si>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</si>
  <si>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</si>
  <si>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</si>
  <si>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</si>
  <si>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</si>
  <si>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</si>
  <si>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</si>
  <si>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</si>
  <si>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</si>
  <si>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</si>
  <si>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</si>
  <si>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</si>
  <si>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</si>
  <si>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</si>
  <si>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</si>
  <si>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</si>
  <si>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</si>
  <si>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</si>
  <si>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</si>
  <si>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</si>
  <si>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</si>
  <si>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</si>
  <si>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</si>
  <si>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</si>
  <si>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</si>
  <si>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</si>
  <si>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</si>
  <si>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</si>
  <si>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</si>
  <si>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</si>
  <si>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</si>
  <si>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</si>
  <si>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</si>
  <si>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</si>
  <si>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</si>
  <si>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</si>
  <si>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</si>
  <si>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</si>
  <si>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</si>
  <si>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</si>
  <si>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</si>
  <si>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</si>
  <si>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</si>
  <si>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</si>
  <si>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</si>
  <si>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</si>
  <si>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</si>
  <si>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</si>
  <si>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</si>
  <si>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</si>
  <si>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</si>
  <si>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</si>
  <si>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</si>
  <si>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</si>
  <si>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</si>
  <si>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</si>
  <si>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</si>
  <si>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</si>
  <si>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</si>
  <si>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</si>
  <si>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</si>
  <si>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</si>
  <si>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</si>
  <si>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</si>
  <si>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</si>
  <si>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</si>
  <si>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</si>
  <si>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</si>
  <si>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</si>
  <si>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</si>
  <si>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</si>
  <si>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</si>
  <si>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</si>
  <si>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</si>
  <si>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</si>
  <si>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</si>
  <si>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</si>
  <si>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</si>
  <si>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</si>
  <si>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</si>
  <si>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</si>
  <si>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</si>
  <si>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</si>
  <si>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</si>
  <si>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</si>
  <si>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</si>
  <si>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</si>
  <si>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</si>
  <si>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</si>
  <si>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</si>
  <si>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</si>
  <si>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</si>
  <si>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</si>
  <si>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</si>
  <si>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</si>
  <si>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</si>
  <si>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</si>
  <si>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</si>
  <si>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</si>
  <si>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</si>
  <si>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</si>
  <si>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</si>
  <si>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</si>
  <si>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</si>
  <si>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</si>
  <si>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</si>
  <si>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</si>
  <si>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</si>
  <si>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</si>
  <si>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</si>
  <si>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</si>
  <si>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</si>
  <si>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</si>
  <si>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</si>
  <si>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</si>
  <si>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</si>
  <si>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</si>
  <si>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</si>
  <si>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</si>
  <si>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</si>
  <si>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</si>
  <si>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</si>
  <si>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</si>
  <si>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</si>
  <si>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</si>
  <si>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</si>
  <si>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</si>
  <si>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</si>
  <si>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</si>
  <si>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</si>
  <si>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</si>
  <si>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</si>
  <si>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</si>
  <si>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</si>
  <si>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</si>
  <si>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</si>
  <si>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</si>
  <si>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</si>
  <si>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</si>
  <si>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</si>
  <si>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</si>
  <si>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</si>
  <si>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</si>
  <si>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</si>
  <si>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</si>
  <si>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</si>
  <si>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</si>
  <si>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</si>
  <si>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</si>
  <si>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</si>
  <si>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</si>
  <si>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</si>
  <si>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</si>
  <si>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</si>
  <si>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</si>
  <si>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</si>
  <si>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</si>
  <si>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</si>
  <si>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</si>
  <si>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</si>
  <si>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</si>
  <si>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</si>
  <si>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</si>
  <si>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</si>
  <si>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</si>
  <si>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</si>
  <si>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</si>
  <si>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</si>
  <si>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</si>
  <si>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</si>
  <si>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</si>
  <si>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</si>
  <si>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</si>
  <si>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</si>
  <si>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</si>
  <si>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</si>
  <si>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</si>
  <si>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</si>
  <si>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</si>
  <si>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</si>
  <si>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</si>
  <si>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</si>
  <si>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</si>
  <si>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</si>
  <si>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</si>
  <si>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</si>
  <si>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</si>
  <si>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</si>
  <si>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</si>
  <si>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</si>
  <si>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</si>
  <si>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</si>
  <si>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</si>
  <si>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</si>
  <si>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</si>
  <si>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</si>
  <si>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</si>
  <si>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</si>
  <si>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</si>
  <si>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</si>
  <si>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</si>
  <si>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</si>
  <si>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</si>
  <si>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</si>
  <si>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</si>
  <si>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</si>
  <si>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</si>
  <si>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</si>
  <si>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</si>
  <si>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</si>
  <si>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</si>
  <si>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</si>
  <si>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</si>
  <si>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</si>
  <si>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</si>
  <si>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</si>
  <si>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</si>
  <si>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</si>
  <si>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</si>
  <si>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</si>
  <si>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</si>
  <si>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</si>
  <si>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</si>
  <si>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</si>
  <si>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</si>
  <si>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</si>
  <si>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</si>
  <si>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</si>
  <si>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</si>
  <si>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</si>
  <si>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</si>
  <si>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</si>
  <si>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</si>
  <si>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</si>
  <si>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</si>
  <si>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</si>
  <si>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</si>
  <si>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</si>
  <si>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</si>
  <si>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</si>
  <si>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</si>
  <si>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</si>
  <si>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</si>
  <si>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</si>
  <si>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</si>
  <si>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</si>
  <si>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</si>
  <si>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</si>
  <si>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</si>
  <si>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</si>
  <si>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</si>
  <si>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</si>
  <si>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</si>
  <si>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</si>
  <si>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</si>
  <si>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</si>
  <si>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</si>
  <si>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</si>
  <si>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</si>
  <si>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</si>
  <si>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</si>
  <si>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</si>
  <si>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</si>
  <si>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</si>
  <si>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</si>
  <si>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</si>
  <si>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</si>
  <si>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</si>
  <si>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</si>
  <si>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</si>
  <si>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</si>
  <si>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</si>
  <si>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</si>
  <si>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</si>
  <si>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</si>
  <si>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</si>
  <si>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</si>
  <si>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</si>
  <si>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</si>
  <si>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</si>
  <si>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</si>
  <si>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</si>
  <si>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</si>
  <si>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</si>
  <si>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</si>
  <si>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</si>
  <si>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</si>
  <si>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</si>
  <si>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</si>
  <si>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</si>
  <si>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</si>
  <si>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</si>
  <si>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</si>
  <si>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</si>
  <si>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</si>
  <si>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</si>
  <si>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</si>
  <si>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</si>
  <si>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</si>
  <si>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</si>
  <si>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</si>
  <si>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</si>
  <si>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</si>
  <si>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</si>
  <si>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</si>
  <si>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</si>
  <si>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</si>
  <si>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</si>
  <si>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</si>
  <si>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</si>
  <si>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</si>
  <si>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</si>
  <si>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</si>
  <si>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</si>
  <si>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</si>
  <si>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</si>
  <si>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</si>
  <si>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</si>
  <si>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</si>
  <si>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</si>
  <si>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</si>
  <si>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</si>
  <si>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</si>
  <si>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</si>
  <si>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</si>
  <si>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</si>
  <si>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</si>
  <si>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</si>
  <si>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</si>
  <si>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</si>
  <si>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</si>
  <si>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</si>
  <si>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</si>
  <si>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</si>
  <si>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</si>
  <si>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</si>
  <si>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</si>
  <si>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</si>
  <si>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</si>
  <si>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</si>
  <si>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</si>
  <si>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</si>
  <si>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</si>
  <si>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</si>
  <si>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</si>
  <si>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</si>
  <si>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</si>
  <si>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</si>
  <si>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</si>
  <si>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</si>
  <si>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</si>
  <si>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</si>
  <si>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</si>
  <si>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</si>
  <si>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</si>
  <si>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</si>
  <si>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</si>
  <si>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</si>
  <si>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</si>
  <si>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</si>
  <si>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</si>
  <si>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</si>
  <si>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</si>
  <si>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</si>
  <si>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</si>
  <si>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</si>
  <si>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</si>
  <si>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</si>
  <si>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</si>
  <si>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</si>
  <si>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</si>
  <si>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</si>
  <si>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</si>
  <si>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</si>
  <si>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</si>
  <si>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</si>
  <si>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</si>
  <si>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</si>
  <si>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</si>
  <si>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</si>
  <si>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</si>
  <si>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</si>
  <si>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</si>
  <si>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</si>
  <si>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</si>
  <si>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</si>
  <si>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</si>
  <si>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</si>
  <si>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</si>
  <si>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</si>
  <si>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</si>
  <si>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</si>
  <si>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</si>
  <si>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</si>
  <si>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</si>
  <si>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</si>
  <si>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</si>
  <si>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</si>
  <si>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</si>
  <si>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</si>
  <si>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</si>
  <si>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</si>
  <si>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</si>
  <si>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</si>
  <si>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</si>
  <si>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</si>
  <si>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</si>
  <si>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</si>
  <si>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</si>
  <si>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</si>
  <si>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</si>
  <si>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</si>
  <si>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</si>
  <si>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</si>
  <si>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</si>
  <si>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</si>
  <si>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</si>
  <si>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</si>
  <si>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</si>
  <si>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</si>
  <si>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</si>
  <si>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</si>
  <si>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</si>
  <si>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</si>
  <si>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</si>
  <si>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</si>
  <si>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</si>
  <si>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</si>
  <si>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</si>
  <si>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</si>
  <si>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</si>
  <si>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</si>
  <si>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</si>
  <si>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</si>
  <si>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</si>
  <si>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</si>
  <si>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</si>
  <si>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</si>
  <si>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</si>
  <si>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</si>
  <si>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</si>
  <si>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</si>
  <si>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</si>
  <si>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</si>
  <si>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</si>
  <si>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</si>
  <si>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</si>
  <si>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</si>
  <si>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</si>
  <si>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</si>
  <si>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</si>
  <si>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</si>
  <si>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</si>
  <si>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</si>
  <si>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</si>
  <si>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</si>
  <si>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</si>
  <si>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</si>
  <si>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</si>
  <si>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</si>
  <si>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</si>
  <si>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</si>
  <si>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</si>
  <si>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</si>
  <si>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</si>
  <si>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</si>
  <si>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</si>
  <si>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</si>
  <si>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</si>
  <si>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</si>
  <si>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</si>
  <si>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</si>
  <si>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</si>
  <si>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</si>
  <si>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</si>
  <si>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</si>
  <si>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</si>
  <si>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</si>
  <si>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</si>
  <si>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</si>
  <si>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</si>
  <si>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</si>
  <si>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</si>
  <si>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</si>
  <si>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</si>
  <si>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</si>
  <si>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</si>
  <si>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</si>
  <si>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</si>
  <si>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</si>
  <si>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</si>
  <si>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</si>
  <si>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</si>
  <si>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</si>
  <si>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</si>
  <si>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</si>
  <si>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</si>
  <si>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</si>
  <si>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</si>
  <si>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</si>
  <si>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</si>
  <si>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</si>
  <si>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</si>
  <si>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</si>
  <si>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</si>
  <si>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</si>
  <si>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</si>
  <si>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</si>
  <si>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</si>
  <si>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</si>
  <si>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</si>
  <si>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</si>
  <si>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</si>
  <si>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</si>
  <si>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</si>
  <si>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</si>
  <si>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</si>
  <si>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</si>
  <si>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</si>
  <si>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</si>
  <si>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</si>
  <si>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</si>
  <si>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</si>
  <si>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</si>
  <si>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</si>
  <si>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</si>
  <si>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</si>
  <si>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</si>
  <si>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</si>
  <si>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</si>
  <si>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</si>
  <si>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</si>
  <si>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</si>
  <si>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</si>
  <si>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</si>
  <si>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</si>
  <si>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</si>
  <si>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</si>
  <si>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</si>
  <si>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</si>
  <si>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</si>
  <si>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</si>
  <si>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</si>
  <si>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</si>
  <si>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</si>
  <si>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</si>
  <si>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</si>
  <si>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</si>
  <si>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</si>
  <si>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</si>
  <si>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</si>
  <si>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</si>
  <si>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</si>
  <si>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</si>
  <si>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</si>
  <si>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</si>
  <si>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</si>
  <si>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</si>
  <si>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</si>
  <si>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</si>
  <si>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</si>
  <si>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</si>
  <si>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</si>
  <si>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</si>
  <si>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</si>
  <si>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</si>
  <si>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</si>
  <si>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</si>
  <si>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</si>
  <si>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</si>
  <si>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</si>
  <si>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</si>
  <si>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</si>
  <si>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</si>
  <si>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</si>
  <si>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</si>
  <si>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</si>
  <si>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</si>
  <si>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</si>
  <si>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</si>
  <si>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</si>
  <si>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</si>
  <si>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</si>
  <si>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</si>
  <si>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</si>
  <si>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</si>
  <si>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</si>
  <si>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</si>
  <si>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</si>
  <si>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</si>
  <si>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</si>
  <si>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</si>
  <si>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</si>
  <si>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</si>
  <si>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</si>
  <si>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</si>
  <si>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</si>
  <si>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</si>
  <si>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</si>
  <si>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</si>
  <si>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</si>
  <si>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</si>
  <si>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</si>
  <si>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</si>
  <si>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</si>
  <si>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</si>
  <si>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</si>
  <si>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</si>
  <si>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</si>
  <si>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</si>
  <si>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</si>
  <si>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</si>
  <si>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</si>
  <si>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</si>
  <si>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</si>
  <si>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</si>
  <si>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</si>
  <si>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</si>
  <si>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</si>
  <si>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</si>
  <si>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</si>
  <si>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</si>
  <si>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</si>
  <si>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</si>
  <si>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</si>
  <si>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</si>
  <si>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</si>
  <si>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</si>
  <si>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</si>
  <si>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</si>
  <si>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</si>
  <si>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</si>
  <si>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</si>
  <si>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</si>
  <si>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</si>
  <si>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</si>
  <si>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</si>
  <si>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</si>
  <si>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</si>
  <si>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</si>
  <si>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</si>
  <si>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</si>
  <si>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</si>
  <si>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</si>
  <si>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</si>
  <si>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</si>
  <si>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</si>
  <si>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</si>
  <si>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</si>
  <si>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</si>
  <si>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</si>
  <si>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</si>
  <si>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</si>
  <si>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</si>
  <si>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</si>
  <si>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</si>
  <si>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</si>
  <si>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</si>
  <si>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</si>
  <si>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</si>
  <si>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</si>
  <si>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</si>
  <si>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</si>
  <si>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</si>
  <si>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</si>
  <si>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</si>
  <si>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</si>
  <si>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</si>
  <si>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</si>
  <si>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</si>
  <si>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</si>
  <si>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</si>
  <si>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</si>
  <si>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</si>
  <si>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</si>
  <si>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</si>
  <si>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</si>
  <si>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</si>
  <si>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</si>
  <si>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</si>
  <si>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</si>
  <si>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</si>
  <si>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</si>
  <si>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</si>
  <si>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</si>
  <si>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</si>
  <si>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</si>
  <si>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</si>
  <si>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</si>
  <si>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</si>
  <si>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</si>
  <si>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</si>
  <si>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</si>
  <si>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</si>
  <si>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</si>
  <si>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</si>
  <si>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</si>
  <si>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</si>
  <si>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</si>
  <si>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</si>
  <si>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</si>
  <si>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</si>
  <si>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</si>
  <si>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</si>
  <si>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</si>
  <si>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</si>
  <si>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</si>
  <si>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</si>
  <si>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</si>
  <si>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</si>
  <si>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</si>
  <si>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</si>
  <si>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</si>
  <si>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</si>
  <si>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</si>
  <si>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</si>
  <si>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</si>
  <si>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</si>
  <si>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</si>
  <si>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</si>
  <si>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</si>
  <si>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</si>
  <si>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</si>
  <si>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</si>
  <si>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</si>
  <si>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</si>
  <si>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</si>
  <si>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</si>
  <si>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</si>
  <si>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</si>
  <si>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</si>
  <si>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</si>
  <si>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</si>
  <si>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</si>
  <si>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</si>
  <si>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</si>
  <si>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</si>
  <si>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</si>
  <si>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</si>
  <si>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</si>
  <si>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</si>
  <si>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</si>
  <si>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</si>
  <si>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</si>
  <si>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</si>
  <si>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</si>
  <si>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</si>
  <si>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</si>
  <si>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</si>
  <si>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</si>
  <si>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</si>
  <si>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</si>
  <si>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</si>
  <si>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</si>
  <si>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</si>
  <si>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</si>
  <si>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</si>
  <si>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</si>
  <si>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</si>
  <si>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</si>
  <si>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</si>
  <si>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</si>
  <si>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</si>
  <si>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</si>
  <si>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</si>
  <si>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</si>
  <si>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</si>
  <si>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</si>
  <si>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</si>
  <si>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</si>
  <si>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</si>
  <si>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</si>
  <si>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</si>
  <si>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</si>
  <si>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</si>
  <si>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</si>
  <si>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</si>
  <si>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</si>
  <si>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</si>
  <si>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</si>
  <si>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</si>
  <si>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</si>
  <si>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</si>
  <si>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</si>
  <si>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</si>
  <si>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</si>
  <si>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</si>
  <si>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</si>
  <si>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</si>
  <si>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</si>
  <si>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</si>
  <si>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</si>
  <si>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</si>
  <si>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</si>
  <si>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</si>
  <si>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</si>
  <si>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</si>
  <si>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</si>
  <si>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</si>
  <si>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</si>
  <si>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</si>
  <si>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</si>
  <si>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</si>
  <si>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</si>
  <si>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</si>
  <si>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</si>
  <si>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</si>
  <si>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</si>
  <si>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</si>
  <si>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</si>
  <si>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</si>
  <si>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</si>
  <si>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</si>
  <si>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</si>
  <si>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</si>
  <si>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</si>
  <si>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</si>
  <si>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</si>
  <si>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</si>
  <si>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</si>
  <si>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</si>
  <si>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</si>
  <si>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</si>
  <si>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</si>
  <si>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</si>
  <si>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</si>
  <si>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</si>
  <si>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</si>
  <si>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</si>
  <si>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</si>
  <si>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</si>
  <si>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</si>
  <si>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</si>
  <si>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</si>
  <si>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</si>
  <si>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</si>
  <si>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</si>
  <si>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</si>
  <si>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</si>
  <si>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</si>
  <si>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</si>
  <si>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</si>
  <si>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</si>
  <si>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</si>
  <si>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</si>
  <si>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</si>
  <si>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</si>
  <si>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</si>
  <si>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</si>
  <si>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</si>
  <si>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</si>
  <si>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</si>
  <si>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</si>
  <si>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</si>
  <si>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</si>
  <si>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</si>
  <si>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</si>
  <si>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</si>
  <si>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</si>
  <si>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</si>
  <si>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</si>
  <si>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</si>
  <si>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</si>
  <si>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</si>
  <si>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</si>
  <si>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</si>
  <si>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</si>
  <si>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</si>
  <si>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</si>
  <si>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</si>
  <si>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</si>
  <si>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</si>
  <si>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</si>
  <si>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</si>
  <si>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</si>
  <si>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</si>
  <si>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</si>
  <si>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</si>
  <si>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</si>
  <si>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</si>
  <si>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</si>
  <si>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</si>
  <si>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</si>
  <si>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</si>
  <si>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</si>
  <si>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</si>
  <si>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</si>
  <si>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</si>
  <si>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</si>
  <si>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</si>
  <si>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</si>
  <si>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</si>
  <si>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</si>
  <si>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</si>
  <si>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</si>
  <si>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</si>
  <si>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</si>
  <si>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</si>
  <si>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</si>
  <si>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</si>
  <si>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</si>
  <si>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</si>
  <si>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</si>
  <si>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</si>
  <si>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</si>
  <si>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</si>
  <si>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</si>
  <si>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</si>
  <si>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</si>
  <si>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</si>
  <si>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</si>
  <si>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</si>
  <si>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</si>
  <si>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</si>
  <si>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</si>
  <si>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</si>
  <si>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</si>
  <si>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</si>
  <si>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</si>
  <si>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</si>
  <si>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</si>
  <si>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</si>
  <si>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</si>
  <si>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</si>
  <si>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</si>
  <si>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</si>
  <si>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</si>
  <si>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</si>
  <si>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</si>
  <si>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</si>
  <si>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</si>
  <si>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</si>
  <si>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</si>
  <si>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</si>
  <si>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</si>
  <si>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</si>
  <si>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</si>
  <si>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</si>
  <si>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</si>
  <si>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</si>
  <si>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</si>
  <si>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</si>
  <si>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</si>
  <si>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</si>
  <si>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</si>
  <si>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</si>
  <si>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</si>
  <si>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</si>
  <si>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</si>
  <si>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</si>
  <si>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</si>
  <si>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</si>
  <si>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</si>
  <si>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</si>
  <si>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</si>
  <si>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</si>
  <si>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</si>
  <si>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</si>
  <si>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</si>
  <si>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</si>
  <si>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</si>
  <si>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</si>
  <si>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</si>
  <si>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</si>
  <si>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</si>
  <si>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</si>
  <si>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</si>
  <si>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</si>
  <si>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</si>
  <si>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</si>
  <si>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</si>
  <si>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</si>
  <si>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</si>
  <si>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</si>
  <si>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</si>
  <si>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</si>
  <si>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</si>
  <si>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</si>
  <si>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</si>
  <si>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</si>
  <si>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</si>
  <si>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</si>
  <si>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</si>
  <si>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</si>
  <si>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</si>
  <si>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</si>
  <si>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</si>
  <si>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</si>
  <si>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</si>
  <si>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</si>
  <si>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</si>
  <si>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</si>
  <si>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</si>
  <si>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</si>
  <si>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</si>
  <si>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</si>
  <si>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</si>
  <si>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</si>
  <si>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</si>
  <si>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</si>
  <si>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</si>
  <si>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</si>
  <si>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</si>
  <si>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</si>
  <si>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</si>
  <si>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</si>
  <si>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</si>
  <si>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</si>
  <si>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</si>
  <si>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</si>
  <si>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</si>
  <si>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</si>
  <si>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</si>
  <si>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</si>
  <si>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</si>
  <si>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</si>
  <si>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</si>
  <si>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</si>
  <si>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</si>
  <si>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</si>
  <si>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</si>
  <si>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</si>
  <si>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</si>
  <si>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</si>
  <si>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</si>
  <si>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</si>
  <si>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</si>
  <si>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</si>
  <si>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</si>
  <si>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</si>
  <si>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</si>
  <si>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</si>
  <si>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</si>
  <si>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</si>
  <si>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</si>
  <si>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</si>
  <si>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</si>
  <si>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</si>
  <si>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</si>
  <si>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</si>
  <si>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</si>
  <si>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</si>
  <si>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</si>
  <si>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</si>
  <si>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</si>
  <si>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</si>
  <si>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</si>
  <si>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</si>
  <si>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</si>
  <si>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</si>
  <si>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</si>
  <si>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</si>
  <si>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</si>
  <si>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</si>
  <si>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</si>
  <si>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</si>
  <si>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</si>
  <si>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</si>
  <si>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</si>
  <si>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</si>
  <si>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</si>
  <si>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</si>
  <si>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</si>
  <si>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</si>
  <si>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</si>
  <si>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</si>
  <si>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</si>
  <si>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</si>
  <si>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</si>
  <si>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</si>
  <si>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</si>
  <si>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</si>
  <si>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</si>
  <si>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</si>
  <si>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</si>
  <si>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</si>
  <si>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</si>
  <si>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</si>
  <si>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</si>
  <si>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</si>
  <si>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</si>
  <si>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</si>
  <si>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</si>
  <si>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</si>
  <si>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</si>
  <si>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</si>
  <si>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</si>
  <si>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</si>
  <si>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</si>
  <si>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</si>
  <si>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</si>
  <si>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</si>
  <si>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</si>
  <si>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</si>
  <si>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</si>
  <si>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</si>
  <si>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</si>
  <si>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</si>
  <si>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</si>
  <si>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</si>
  <si>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</si>
  <si>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</si>
  <si>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</si>
  <si>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</si>
  <si>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</si>
  <si>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</si>
  <si>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</si>
  <si>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</si>
  <si>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</si>
  <si>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</si>
  <si>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</si>
  <si>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</si>
  <si>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</si>
  <si>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</si>
  <si>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</si>
  <si>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</si>
  <si>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</si>
  <si>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</si>
  <si>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</si>
  <si>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</si>
  <si>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</si>
  <si>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</si>
  <si>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</si>
  <si>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</si>
  <si>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</si>
  <si>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</si>
  <si>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</si>
  <si>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</si>
  <si>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</si>
  <si>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</si>
  <si>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</si>
  <si>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</si>
  <si>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</si>
  <si>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</si>
  <si>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</si>
  <si>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</si>
  <si>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</si>
  <si>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</si>
  <si>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</si>
  <si>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</si>
  <si>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</si>
  <si>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</si>
  <si>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</si>
  <si>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</si>
  <si>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</si>
  <si>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</si>
  <si>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</si>
  <si>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</si>
  <si>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</si>
  <si>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</si>
  <si>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</si>
  <si>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</si>
  <si>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</si>
  <si>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</si>
  <si>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</si>
  <si>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</si>
  <si>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</si>
  <si>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</si>
  <si>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</si>
  <si>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</si>
  <si>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</si>
  <si>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</si>
  <si>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</si>
  <si>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</si>
  <si>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</si>
  <si>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</si>
  <si>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</si>
  <si>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</si>
  <si>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</si>
  <si>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</si>
  <si>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</si>
  <si>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</si>
  <si>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</si>
  <si>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</si>
  <si>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</si>
  <si>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</si>
  <si>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</si>
  <si>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</si>
  <si>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</si>
  <si>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</si>
  <si>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</si>
  <si>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</si>
  <si>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</si>
  <si>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</si>
  <si>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</si>
  <si>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</si>
  <si>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</si>
  <si>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</si>
  <si>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</si>
  <si>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</si>
  <si>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</si>
  <si>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</si>
  <si>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</si>
  <si>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</si>
  <si>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</si>
  <si>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</si>
  <si>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</si>
  <si>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</si>
  <si>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</si>
  <si>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</si>
  <si>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</si>
  <si>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</si>
  <si>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</si>
  <si>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</si>
  <si>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</si>
  <si>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</si>
  <si>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</si>
  <si>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</si>
  <si>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</si>
  <si>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</si>
  <si>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</si>
  <si>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</si>
  <si>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</si>
  <si>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</si>
  <si>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</si>
  <si>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</si>
  <si>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</si>
  <si>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</si>
  <si>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</si>
  <si>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</si>
  <si>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</si>
  <si>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</si>
  <si>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</si>
  <si>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</si>
  <si>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</si>
  <si>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</si>
  <si>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</si>
  <si>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</si>
  <si>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</si>
  <si>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</si>
  <si>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</si>
  <si>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</si>
  <si>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</si>
  <si>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</si>
  <si>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</si>
  <si>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</si>
  <si>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</si>
  <si>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</si>
  <si>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</si>
  <si>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</si>
  <si>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</si>
  <si>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</si>
  <si>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</si>
  <si>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</si>
  <si>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</si>
  <si>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</si>
  <si>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</si>
  <si>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</si>
  <si>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</si>
  <si>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</si>
  <si>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</si>
  <si>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</si>
  <si>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</si>
  <si>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</si>
  <si>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</si>
  <si>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</si>
  <si>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</si>
  <si>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</si>
  <si>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</si>
  <si>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</si>
  <si>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</si>
  <si>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</si>
  <si>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</si>
  <si>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</si>
  <si>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</si>
  <si>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</si>
  <si>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</si>
  <si>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</si>
  <si>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</si>
  <si>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</si>
  <si>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</si>
  <si>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</si>
  <si>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</si>
  <si>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</si>
  <si>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</si>
  <si>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</si>
  <si>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</si>
  <si>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</si>
  <si>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</si>
  <si>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</si>
  <si>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</si>
  <si>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</si>
  <si>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</si>
  <si>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</si>
  <si>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</si>
  <si>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</si>
  <si>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</si>
  <si>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</si>
  <si>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</si>
  <si>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</si>
  <si>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</si>
  <si>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</si>
  <si>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</si>
  <si>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</si>
  <si>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</si>
  <si>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</si>
  <si>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</si>
  <si>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</si>
  <si>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</si>
  <si>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</si>
  <si>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</si>
  <si>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</si>
  <si>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</si>
  <si>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</si>
  <si>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</si>
  <si>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</si>
  <si>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</si>
  <si>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</si>
  <si>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</si>
  <si>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</si>
  <si>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</si>
  <si>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</si>
  <si>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</si>
  <si>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</si>
  <si>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</si>
  <si>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</si>
  <si>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</si>
  <si>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</si>
  <si>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</si>
  <si>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</si>
  <si>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</si>
  <si>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</si>
  <si>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</si>
  <si>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</si>
  <si>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</si>
  <si>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</si>
  <si>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</si>
  <si>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</si>
  <si>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</si>
  <si>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</si>
  <si>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</si>
  <si>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</si>
  <si>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</si>
  <si>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</si>
  <si>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</si>
  <si>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</si>
  <si>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</si>
  <si>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</si>
  <si>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</si>
  <si>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</si>
  <si>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</si>
  <si>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</si>
  <si>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</si>
  <si>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</si>
  <si>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</si>
  <si>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</si>
  <si>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</si>
  <si>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</si>
  <si>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</si>
  <si>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</si>
  <si>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</si>
  <si>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</si>
  <si>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</si>
  <si>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</si>
  <si>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</si>
  <si>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</si>
  <si>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</si>
  <si>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</si>
  <si>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</si>
  <si>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</si>
  <si>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</si>
  <si>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</si>
  <si>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</si>
  <si>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</si>
  <si>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</si>
  <si>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</si>
  <si>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</si>
  <si>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</si>
  <si>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</si>
  <si>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</si>
  <si>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</si>
  <si>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</si>
  <si>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</si>
  <si>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</si>
  <si>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</si>
  <si>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</si>
  <si>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</si>
  <si>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</si>
  <si>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</si>
  <si>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</si>
  <si>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</si>
  <si>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</si>
  <si>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</si>
  <si>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</si>
  <si>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</si>
  <si>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</si>
  <si>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</si>
  <si>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</si>
  <si>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</si>
  <si>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</si>
  <si>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</si>
  <si>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</si>
  <si>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</si>
  <si>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</si>
  <si>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</si>
  <si>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</si>
  <si>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</si>
  <si>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</si>
  <si>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</si>
  <si>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</si>
  <si>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</si>
  <si>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</si>
  <si>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</si>
  <si>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</si>
  <si>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</si>
  <si>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</si>
  <si>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</si>
  <si>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</si>
  <si>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</si>
  <si>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</si>
  <si>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</si>
  <si>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</si>
  <si>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</si>
  <si>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</si>
  <si>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</si>
  <si>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</si>
  <si>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</si>
  <si>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</si>
  <si>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</si>
  <si>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</si>
  <si>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</si>
  <si>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</si>
  <si>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</si>
  <si>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</si>
  <si>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</si>
  <si>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</si>
  <si>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</si>
  <si>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</si>
  <si>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</si>
  <si>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</si>
  <si>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</si>
  <si>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</si>
  <si>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</si>
  <si>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</si>
  <si>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</si>
  <si>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</si>
  <si>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</si>
  <si>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</si>
  <si>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</si>
  <si>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</si>
  <si>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</si>
  <si>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</si>
  <si>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</si>
  <si>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</si>
  <si>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</si>
  <si>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</si>
  <si>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</si>
  <si>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</si>
  <si>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</si>
  <si>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</si>
  <si>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</si>
  <si>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</si>
  <si>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</si>
  <si>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</si>
  <si>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</si>
  <si>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</si>
  <si>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</si>
  <si>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</si>
  <si>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</si>
  <si>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</si>
  <si>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</si>
  <si>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</si>
  <si>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</si>
  <si>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</si>
  <si>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</si>
  <si>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</si>
  <si>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</si>
  <si>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</si>
  <si>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</si>
  <si>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</si>
  <si>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</si>
  <si>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</si>
  <si>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</si>
  <si>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</si>
  <si>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</si>
  <si>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</si>
  <si>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</si>
  <si>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</si>
  <si>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</si>
  <si>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</si>
  <si>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</si>
  <si>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</si>
  <si>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</si>
  <si>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</si>
  <si>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</si>
  <si>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</si>
  <si>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</si>
  <si>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</si>
  <si>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</si>
  <si>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</si>
  <si>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</si>
  <si>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</si>
  <si>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</si>
  <si>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</si>
  <si>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</si>
  <si>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</si>
  <si>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</si>
  <si>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</si>
  <si>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</si>
  <si>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</si>
  <si>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</si>
  <si>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</si>
  <si>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</si>
  <si>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</si>
  <si>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</si>
  <si>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</si>
  <si>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</si>
  <si>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</si>
  <si>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</si>
  <si>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</si>
  <si>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</si>
  <si>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</si>
  <si>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</si>
  <si>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</si>
  <si>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</si>
  <si>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</si>
  <si>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</si>
  <si>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</si>
  <si>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</si>
  <si>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</si>
  <si>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</si>
  <si>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</si>
  <si>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</si>
  <si>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</si>
  <si>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</si>
  <si>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</si>
  <si>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</si>
  <si>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</si>
  <si>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</si>
  <si>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</si>
  <si>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</si>
  <si>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</si>
  <si>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</si>
  <si>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</si>
  <si>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</si>
  <si>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</si>
  <si>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</si>
  <si>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</si>
  <si>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</si>
  <si>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</si>
  <si>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</si>
  <si>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</si>
  <si>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</si>
  <si>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</si>
  <si>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</si>
  <si>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</si>
  <si>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</si>
  <si>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</si>
  <si>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</si>
  <si>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</si>
  <si>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</si>
  <si>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</si>
  <si>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</si>
  <si>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</si>
  <si>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</si>
  <si>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</si>
  <si>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</si>
  <si>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</si>
  <si>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</si>
  <si>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</si>
  <si>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</si>
  <si>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</si>
  <si>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</si>
  <si>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</si>
  <si>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</si>
  <si>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</si>
  <si>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</si>
  <si>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</si>
  <si>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</si>
  <si>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</si>
  <si>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</si>
  <si>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</si>
  <si>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</si>
  <si>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</si>
  <si>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</si>
  <si>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</si>
  <si>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</si>
  <si>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</si>
  <si>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</si>
  <si>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</si>
  <si>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</si>
  <si>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</si>
  <si>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</si>
  <si>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</si>
  <si>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</si>
  <si>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</si>
  <si>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</si>
  <si>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</si>
  <si>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</si>
  <si>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</si>
  <si>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</si>
  <si>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</si>
  <si>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</si>
  <si>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</si>
  <si>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</si>
  <si>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</si>
  <si>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</si>
  <si>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</si>
  <si>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</si>
  <si>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</si>
  <si>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</si>
  <si>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</si>
  <si>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</si>
  <si>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</si>
  <si>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</si>
  <si>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</si>
  <si>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</si>
  <si>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</si>
  <si>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</si>
  <si>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</si>
  <si>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</si>
  <si>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</si>
  <si>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</si>
  <si>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</si>
  <si>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</si>
  <si>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</si>
  <si>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</si>
  <si>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</si>
  <si>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</si>
  <si>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</si>
  <si>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</si>
  <si>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</si>
  <si>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</si>
  <si>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</si>
  <si>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</si>
  <si>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</si>
  <si>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</si>
  <si>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</si>
  <si>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</si>
  <si>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</si>
  <si>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</si>
  <si>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</si>
  <si>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</si>
  <si>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</si>
  <si>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</si>
  <si>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</si>
  <si>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</si>
  <si>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</si>
  <si>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</si>
  <si>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</si>
  <si>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</si>
  <si>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</si>
  <si>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</si>
  <si>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</si>
  <si>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</si>
  <si>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</si>
  <si>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</si>
  <si>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</si>
  <si>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</si>
  <si>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</si>
  <si>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</si>
  <si>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</si>
  <si>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</si>
  <si>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</si>
  <si>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</si>
  <si>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</si>
  <si>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</si>
  <si>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</si>
  <si>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</si>
  <si>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</si>
  <si>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</si>
  <si>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</si>
  <si>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</si>
  <si>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</si>
  <si>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</si>
  <si>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</si>
  <si>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</si>
  <si>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</si>
  <si>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</si>
  <si>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</si>
  <si>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</si>
  <si>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</si>
  <si>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</si>
  <si>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</si>
  <si>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</si>
  <si>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</si>
  <si>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</si>
  <si>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</si>
  <si>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</si>
  <si>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</si>
  <si>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</si>
  <si>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</si>
  <si>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</si>
  <si>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</si>
  <si>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</si>
  <si>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</si>
  <si>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</si>
  <si>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</si>
  <si>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</si>
  <si>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</si>
  <si>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</si>
  <si>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</si>
  <si>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</si>
  <si>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</si>
  <si>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</si>
  <si>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</si>
  <si>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</si>
  <si>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</si>
  <si>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</si>
  <si>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</si>
  <si>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</si>
  <si>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</si>
  <si>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</si>
  <si>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</si>
  <si>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</si>
  <si>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</si>
  <si>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</si>
  <si>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</si>
  <si>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</si>
  <si>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</si>
  <si>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</si>
  <si>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</si>
  <si>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</si>
  <si>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</si>
  <si>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</si>
  <si>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</si>
  <si>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</si>
  <si>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</si>
  <si>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</si>
  <si>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</si>
  <si>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</si>
  <si>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</si>
  <si>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</si>
  <si>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</si>
  <si>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</si>
  <si>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</si>
  <si>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</si>
  <si>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</si>
  <si>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</si>
  <si>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</si>
  <si>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</si>
  <si>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</si>
  <si>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</si>
  <si>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</si>
  <si>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</si>
  <si>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</si>
  <si>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</si>
  <si>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</si>
  <si>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</si>
  <si>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</si>
  <si>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</si>
  <si>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</si>
  <si>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</si>
  <si>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</si>
  <si>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</si>
  <si>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</si>
  <si>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</si>
  <si>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</si>
  <si>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</si>
  <si>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</si>
  <si>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</si>
  <si>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</si>
  <si>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</si>
  <si>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</si>
  <si>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</si>
  <si>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</si>
  <si>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</si>
  <si>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</si>
  <si>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</si>
  <si>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</si>
  <si>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</si>
  <si>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</si>
  <si>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</si>
  <si>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</si>
  <si>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</si>
  <si>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</si>
  <si>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</si>
  <si>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</si>
  <si>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</si>
  <si>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</si>
  <si>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</si>
  <si>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</si>
  <si>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</si>
  <si>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</si>
  <si>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</si>
  <si>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</si>
  <si>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</si>
  <si>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</si>
  <si>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</si>
  <si>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</si>
  <si>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</si>
  <si>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</si>
  <si>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</si>
  <si>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</si>
  <si>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</si>
  <si>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</si>
  <si>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</si>
  <si>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</si>
  <si>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</si>
  <si>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</si>
  <si>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</si>
  <si>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</si>
  <si>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</si>
  <si>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</si>
  <si>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</si>
  <si>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</si>
  <si>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</si>
  <si>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</si>
  <si>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</si>
  <si>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</si>
  <si>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</si>
  <si>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</si>
  <si>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</si>
  <si>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</si>
  <si>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</si>
  <si>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</si>
  <si>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</si>
  <si>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</si>
  <si>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</si>
  <si>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</si>
  <si>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</si>
  <si>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</si>
  <si>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</si>
  <si>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</si>
  <si>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</si>
  <si>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</si>
  <si>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</si>
  <si>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</si>
  <si>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</si>
  <si>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</si>
  <si>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</si>
  <si>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</si>
  <si>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</si>
  <si>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</si>
  <si>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</si>
  <si>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</si>
  <si>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</si>
  <si>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</si>
  <si>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</si>
  <si>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</si>
  <si>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</si>
  <si>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</si>
  <si>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</si>
  <si>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</si>
  <si>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</si>
  <si>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</si>
  <si>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</si>
  <si>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</si>
  <si>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</si>
  <si>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</si>
  <si>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</si>
  <si>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</si>
  <si>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</si>
  <si>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</si>
  <si>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</si>
  <si>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</si>
  <si>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</si>
  <si>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</si>
  <si>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</si>
  <si>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</si>
  <si>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</si>
  <si>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</si>
  <si>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</si>
  <si>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</si>
  <si>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</si>
  <si>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</si>
  <si>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</si>
  <si>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</si>
  <si>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</si>
  <si>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</si>
  <si>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</si>
  <si>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</si>
  <si>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</si>
  <si>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</si>
  <si>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</si>
  <si>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</si>
  <si>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</si>
  <si>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</si>
  <si>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</si>
  <si>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</si>
  <si>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</si>
  <si>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</si>
  <si>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</si>
  <si>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</si>
  <si>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</si>
  <si>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</si>
  <si>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</si>
  <si>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</si>
  <si>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</si>
  <si>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</si>
  <si>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</si>
  <si>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</si>
  <si>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</si>
  <si>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</si>
  <si>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</si>
  <si>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</si>
  <si>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</si>
  <si>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</si>
  <si>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</si>
  <si>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</si>
  <si>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</si>
  <si>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</si>
  <si>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</si>
  <si>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</si>
  <si>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</si>
  <si>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</si>
  <si>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</si>
  <si>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</si>
  <si>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</si>
  <si>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</si>
  <si>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</si>
  <si>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</si>
  <si>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</si>
  <si>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</si>
  <si>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</si>
  <si>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</si>
  <si>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</si>
  <si>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</si>
  <si>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</si>
  <si>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</si>
  <si>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</si>
  <si>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</si>
  <si>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</si>
  <si>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</si>
  <si>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</si>
  <si>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</si>
  <si>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</si>
  <si>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</si>
  <si>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</si>
  <si>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</si>
  <si>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</si>
  <si>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</si>
  <si>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</si>
  <si>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</si>
  <si>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</si>
  <si>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</si>
  <si>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</si>
  <si>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</si>
  <si>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</si>
  <si>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</si>
  <si>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</si>
  <si>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</si>
  <si>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</si>
  <si>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</si>
  <si>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</si>
  <si>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</si>
  <si>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</si>
  <si>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</si>
  <si>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</si>
  <si>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</si>
  <si>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</si>
  <si>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</si>
  <si>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</si>
  <si>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</si>
  <si>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</si>
  <si>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</si>
  <si>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</si>
  <si>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</si>
  <si>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</si>
  <si>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</si>
  <si>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</si>
  <si>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</si>
  <si>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</si>
  <si>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</si>
  <si>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</si>
  <si>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</si>
  <si>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</si>
  <si>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</si>
  <si>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</si>
  <si>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</si>
  <si>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</si>
  <si>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</si>
  <si>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</si>
  <si>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</si>
  <si>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</si>
  <si>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</si>
  <si>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</si>
  <si>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</si>
  <si>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</si>
  <si>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</si>
  <si>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</si>
  <si>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</si>
  <si>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</si>
  <si>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</si>
  <si>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</si>
  <si>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</si>
  <si>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</si>
  <si>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</si>
  <si>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</si>
  <si>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</si>
  <si>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</si>
  <si>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</si>
  <si>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</si>
  <si>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</si>
  <si>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</si>
  <si>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</si>
  <si>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</si>
  <si>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</si>
  <si>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</si>
  <si>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</si>
  <si>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</si>
  <si>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</si>
  <si>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</si>
  <si>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</si>
  <si>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</si>
  <si>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</si>
  <si>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</si>
  <si>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</si>
  <si>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</si>
  <si>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</si>
  <si>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</si>
  <si>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</si>
  <si>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</si>
  <si>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</si>
  <si>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</si>
  <si>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</si>
  <si>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</si>
  <si>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</si>
  <si>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</si>
  <si>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</si>
  <si>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</si>
  <si>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</si>
  <si>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</si>
  <si>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</si>
  <si>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</si>
  <si>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</si>
  <si>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</si>
  <si>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</si>
  <si>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</si>
  <si>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</si>
  <si>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</si>
  <si>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</si>
  <si>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</si>
  <si>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</si>
  <si>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</si>
  <si>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</si>
  <si>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</si>
  <si>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</si>
  <si>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</si>
  <si>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</si>
  <si>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</si>
  <si>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</si>
  <si>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</si>
  <si>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</si>
  <si>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</si>
  <si>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</si>
  <si>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</si>
  <si>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</si>
  <si>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</si>
  <si>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</si>
  <si>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</si>
  <si>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</si>
  <si>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</si>
  <si>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</si>
  <si>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</si>
  <si>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</si>
  <si>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</si>
  <si>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</si>
  <si>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</si>
  <si>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</si>
  <si>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</si>
  <si>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</si>
  <si>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</si>
  <si>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</si>
  <si>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</si>
  <si>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</si>
  <si>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</si>
  <si>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</si>
  <si>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</si>
  <si>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</si>
  <si>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</si>
  <si>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</si>
  <si>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</si>
  <si>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</si>
  <si>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</si>
  <si>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</si>
  <si>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</si>
  <si>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</si>
  <si>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</si>
  <si>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</si>
  <si>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</si>
  <si>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</si>
  <si>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</si>
  <si>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</si>
  <si>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</si>
  <si>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</si>
  <si>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</si>
  <si>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</si>
  <si>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</si>
  <si>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</si>
  <si>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</si>
  <si>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</si>
  <si>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</si>
  <si>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</si>
  <si>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</si>
  <si>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</si>
  <si>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</si>
  <si>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</si>
  <si>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</si>
  <si>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</si>
  <si>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</si>
  <si>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</si>
  <si>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</si>
  <si>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</si>
  <si>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</si>
  <si>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</si>
  <si>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</si>
  <si>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</si>
  <si>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</si>
  <si>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</si>
  <si>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</si>
  <si>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</si>
  <si>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</si>
  <si>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</si>
  <si>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</si>
  <si>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</si>
  <si>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</si>
  <si>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</si>
  <si>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</si>
  <si>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</si>
  <si>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</si>
  <si>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</si>
  <si>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</si>
  <si>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</si>
  <si>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</si>
  <si>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</si>
  <si>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</si>
  <si>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</si>
  <si>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</si>
  <si>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</si>
  <si>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</si>
  <si>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</si>
  <si>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</si>
  <si>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</si>
  <si>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</si>
  <si>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</si>
  <si>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</si>
  <si>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</si>
  <si>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</si>
  <si>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</si>
  <si>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</si>
  <si>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</si>
  <si>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</si>
  <si>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</si>
  <si>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</si>
  <si>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</si>
  <si>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</si>
  <si>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</si>
  <si>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</si>
  <si>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</si>
  <si>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</si>
  <si>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</si>
  <si>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</si>
  <si>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</si>
  <si>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</si>
  <si>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</si>
  <si>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</si>
  <si>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</si>
  <si>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</si>
  <si>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</si>
  <si>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</si>
  <si>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</si>
  <si>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</si>
  <si>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</si>
  <si>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</si>
  <si>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</si>
  <si>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</si>
  <si>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</si>
  <si>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</si>
  <si>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</si>
  <si>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</si>
  <si>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</si>
  <si>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</si>
  <si>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</si>
  <si>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</si>
  <si>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</si>
  <si>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</si>
  <si>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</si>
  <si>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</si>
  <si>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</si>
  <si>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</si>
  <si>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</si>
  <si>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</si>
  <si>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</si>
  <si>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</si>
  <si>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</si>
  <si>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</si>
  <si>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</si>
  <si>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</si>
  <si>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</si>
  <si>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</si>
  <si>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</si>
  <si>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</si>
  <si>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</si>
  <si>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</si>
  <si>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</si>
  <si>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</si>
  <si>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</si>
  <si>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</si>
  <si>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</si>
  <si>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</si>
  <si>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</si>
  <si>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</si>
  <si>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</si>
  <si>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</si>
  <si>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</si>
  <si>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</si>
  <si>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</si>
  <si>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</si>
  <si>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</si>
  <si>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</si>
  <si>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</si>
  <si>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</si>
  <si>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</si>
  <si>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</si>
  <si>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</si>
  <si>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</si>
  <si>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</si>
  <si>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</si>
  <si>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</si>
  <si>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</si>
  <si>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</si>
  <si>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</si>
  <si>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</si>
  <si>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</si>
  <si>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</si>
  <si>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</si>
  <si>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</si>
  <si>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</si>
  <si>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</si>
  <si>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</si>
  <si>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</si>
  <si>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</si>
  <si>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</si>
  <si>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</si>
  <si>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</si>
  <si>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</si>
  <si>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</si>
  <si>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</si>
  <si>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</si>
  <si>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</si>
  <si>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</si>
  <si>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</si>
  <si>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</si>
  <si>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</si>
  <si>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</si>
  <si>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</si>
  <si>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</si>
  <si>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</si>
  <si>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</si>
  <si>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</si>
  <si>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</si>
  <si>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</si>
  <si>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</si>
  <si>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</si>
  <si>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</si>
  <si>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</si>
  <si>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</si>
  <si>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</si>
  <si>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</si>
  <si>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</si>
  <si>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</si>
  <si>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</si>
  <si>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</si>
  <si>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</si>
  <si>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</si>
  <si>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</si>
  <si>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</si>
  <si>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</si>
  <si>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</si>
  <si>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</si>
  <si>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</si>
  <si>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</si>
  <si>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</si>
  <si>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</si>
  <si>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</si>
  <si>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</si>
  <si>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</si>
  <si>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</si>
  <si>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</si>
  <si>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</si>
  <si>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</si>
  <si>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</si>
  <si>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</si>
  <si>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</si>
  <si>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</si>
  <si>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</si>
  <si>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</si>
  <si>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</si>
  <si>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</si>
  <si>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</si>
  <si>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</si>
  <si>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</si>
  <si>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</si>
  <si>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</si>
  <si>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</si>
  <si>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</si>
  <si>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</si>
  <si>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</si>
  <si>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</si>
  <si>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</si>
  <si>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</si>
  <si>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</si>
  <si>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</si>
  <si>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</si>
  <si>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</si>
  <si>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</si>
  <si>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</si>
  <si>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</si>
  <si>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</si>
  <si>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</si>
  <si>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</si>
  <si>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</si>
  <si>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</si>
  <si>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</si>
  <si>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</si>
  <si>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</si>
  <si>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</si>
  <si>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</si>
  <si>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</si>
  <si>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</si>
  <si>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</si>
  <si>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</si>
  <si>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</si>
  <si>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</si>
  <si>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</si>
  <si>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</si>
  <si>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</si>
  <si>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</si>
  <si>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</si>
  <si>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</si>
  <si>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</si>
  <si>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</si>
  <si>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</si>
  <si>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</si>
  <si>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</si>
  <si>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</si>
  <si>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</si>
  <si>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</si>
  <si>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</si>
  <si>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</si>
  <si>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</si>
  <si>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</si>
  <si>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</si>
  <si>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</si>
  <si>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</si>
  <si>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</si>
  <si>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</si>
  <si>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</si>
  <si>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</si>
  <si>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</si>
  <si>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</si>
  <si>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</si>
  <si>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</si>
  <si>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</si>
  <si>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</si>
  <si>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</si>
  <si>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</si>
  <si>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</si>
  <si>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</si>
  <si>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</si>
  <si>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</si>
  <si>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</si>
  <si>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</si>
  <si>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</si>
  <si>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</si>
  <si>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</si>
  <si>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</si>
  <si>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</si>
  <si>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</si>
  <si>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</si>
  <si>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</si>
  <si>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</si>
  <si>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</si>
  <si>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</si>
  <si>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</si>
  <si>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</si>
  <si>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</si>
  <si>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</si>
  <si>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</si>
  <si>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</si>
  <si>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</si>
  <si>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</si>
  <si>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</si>
  <si>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</si>
  <si>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</si>
  <si>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</si>
  <si>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</si>
  <si>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</si>
  <si>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</si>
  <si>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</si>
  <si>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</si>
  <si>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</si>
  <si>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</si>
  <si>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</si>
  <si>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</si>
  <si>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</si>
  <si>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</si>
  <si>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</si>
  <si>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</si>
  <si>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</si>
  <si>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</si>
  <si>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</si>
  <si>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</si>
  <si>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</si>
  <si>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</si>
  <si>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</si>
  <si>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</si>
  <si>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</si>
  <si>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</si>
  <si>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</si>
  <si>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</si>
  <si>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</si>
  <si>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</si>
  <si>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</si>
  <si>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</si>
  <si>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</si>
  <si>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</si>
  <si>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</si>
  <si>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</si>
  <si>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</si>
  <si>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</si>
  <si>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</si>
  <si>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</si>
  <si>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</si>
  <si>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</si>
  <si>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</si>
  <si>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</si>
  <si>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</si>
  <si>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</si>
  <si>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</si>
  <si>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</si>
  <si>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</si>
  <si>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</si>
  <si>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</si>
  <si>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</si>
  <si>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</si>
  <si>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</si>
  <si>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</si>
  <si>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</si>
  <si>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</si>
  <si>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</si>
  <si>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</si>
  <si>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</si>
  <si>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</si>
  <si>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</si>
  <si>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</si>
  <si>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</si>
  <si>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</si>
  <si>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</si>
  <si>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</si>
  <si>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</si>
  <si>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</si>
  <si>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</si>
  <si>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</si>
  <si>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</si>
  <si>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</si>
  <si>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</si>
  <si>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</si>
  <si>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</si>
  <si>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</si>
  <si>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</si>
  <si>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</si>
  <si>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</si>
  <si>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</si>
  <si>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</si>
  <si>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</si>
  <si>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</si>
  <si>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</si>
  <si>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</si>
  <si>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</si>
  <si>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</si>
  <si>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</si>
  <si>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</si>
  <si>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</si>
  <si>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</si>
  <si>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</si>
  <si>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</si>
  <si>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</si>
  <si>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</si>
  <si>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</si>
  <si>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</si>
  <si>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</si>
  <si>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</si>
  <si>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</si>
  <si>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</si>
  <si>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</si>
  <si>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</si>
  <si>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</si>
  <si>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</si>
  <si>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</si>
  <si>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</si>
  <si>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</si>
  <si>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</si>
  <si>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</si>
  <si>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</si>
  <si>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</si>
  <si>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</si>
  <si>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</si>
  <si>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</si>
  <si>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</si>
  <si>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</si>
  <si>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</si>
  <si>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</si>
  <si>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</si>
  <si>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</si>
  <si>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</si>
  <si>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</si>
  <si>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</si>
  <si>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</si>
  <si>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</si>
  <si>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</si>
  <si>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</si>
  <si>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</si>
  <si>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</si>
  <si>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</si>
  <si>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</si>
  <si>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</si>
  <si>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</si>
  <si>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</si>
  <si>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</si>
  <si>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</si>
  <si>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</si>
  <si>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</si>
  <si>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</si>
  <si>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</si>
  <si>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</si>
  <si>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</si>
  <si>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</si>
  <si>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</si>
  <si>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</si>
  <si>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</si>
  <si>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</si>
  <si>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</si>
  <si>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</si>
  <si>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</si>
  <si>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</si>
  <si>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</si>
  <si>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</si>
  <si>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</si>
  <si>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</si>
  <si>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</si>
  <si>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</si>
  <si>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</si>
  <si>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</si>
  <si>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</si>
  <si>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</si>
  <si>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</si>
  <si>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</si>
  <si>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</si>
  <si>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</si>
  <si>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</si>
  <si>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</si>
  <si>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</si>
  <si>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</si>
  <si>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</si>
  <si>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</si>
  <si>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</si>
  <si>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</si>
  <si>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</si>
  <si>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</si>
  <si>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</si>
  <si>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</si>
  <si>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</si>
  <si>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</si>
  <si>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</si>
  <si>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</si>
  <si>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</si>
  <si>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</si>
  <si>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</si>
  <si>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</si>
  <si>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</si>
  <si>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</si>
  <si>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</si>
  <si>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</si>
  <si>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</si>
  <si>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</si>
  <si>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</si>
  <si>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</si>
  <si>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</si>
  <si>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</si>
  <si>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</si>
  <si>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</si>
  <si>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</si>
  <si>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</si>
  <si>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</si>
  <si>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</si>
  <si>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</si>
  <si>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</si>
  <si>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</si>
  <si>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</si>
  <si>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</si>
  <si>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</si>
  <si>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</si>
  <si>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</si>
  <si>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</si>
  <si>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</si>
  <si>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</si>
  <si>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</si>
  <si>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</si>
  <si>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</si>
  <si>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</si>
  <si>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</si>
  <si>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</si>
  <si>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</si>
  <si>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</si>
  <si>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</si>
  <si>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</si>
  <si>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</si>
  <si>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</si>
  <si>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</si>
  <si>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</si>
  <si>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</si>
  <si>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</si>
  <si>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</si>
  <si>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</si>
  <si>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</si>
  <si>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</si>
  <si>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</si>
  <si>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</si>
  <si>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</si>
  <si>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</si>
  <si>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</si>
  <si>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</si>
  <si>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</si>
  <si>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</si>
  <si>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</si>
  <si>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</si>
  <si>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</si>
  <si>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</si>
  <si>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</si>
  <si>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</si>
  <si>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</si>
  <si>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</si>
  <si>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</si>
  <si>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</si>
  <si>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</si>
  <si>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</si>
  <si>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</si>
  <si>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</si>
  <si>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</si>
  <si>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</si>
  <si>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</si>
  <si>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</si>
  <si>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</si>
  <si>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</si>
  <si>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</si>
  <si>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</si>
  <si>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</si>
  <si>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</si>
  <si>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</si>
  <si>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</si>
  <si>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</si>
  <si>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</si>
  <si>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</si>
  <si>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</si>
  <si>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</si>
  <si>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</si>
  <si>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</si>
  <si>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</si>
  <si>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</si>
  <si>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</si>
  <si>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</si>
  <si>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</si>
  <si>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</si>
  <si>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</si>
  <si>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</si>
  <si>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</si>
  <si>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</si>
  <si>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</si>
  <si>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</si>
  <si>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</si>
  <si>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</si>
  <si>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</si>
  <si>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</si>
  <si>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</si>
  <si>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</si>
  <si>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</si>
  <si>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</si>
  <si>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</si>
  <si>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</si>
  <si>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</si>
  <si>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</si>
  <si>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</si>
  <si>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</si>
  <si>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</si>
  <si>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</si>
  <si>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</si>
  <si>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</si>
  <si>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</si>
  <si>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</si>
  <si>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</si>
  <si>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</si>
  <si>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</si>
  <si>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</si>
  <si>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</si>
  <si>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</si>
  <si>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</si>
  <si>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</si>
  <si>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</si>
  <si>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</si>
  <si>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</si>
  <si>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</si>
  <si>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</si>
  <si>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</si>
  <si>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</si>
  <si>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</si>
  <si>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</si>
  <si>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</si>
  <si>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</si>
  <si>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</si>
  <si>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</si>
  <si>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</si>
  <si>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</si>
  <si>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</si>
  <si>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</si>
  <si>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</si>
  <si>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</si>
  <si>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</si>
  <si>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</si>
  <si>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</si>
  <si>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</si>
  <si>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</si>
  <si>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</si>
  <si>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</si>
  <si>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</si>
  <si>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</si>
  <si>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</si>
  <si>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</si>
  <si>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</si>
  <si>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</si>
  <si>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</si>
  <si>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</si>
  <si>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</si>
  <si>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</si>
  <si>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</si>
  <si>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</si>
  <si>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</si>
  <si>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</si>
  <si>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</si>
  <si>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</si>
  <si>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</si>
  <si>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</si>
  <si>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</si>
  <si>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</si>
  <si>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</si>
  <si>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</si>
  <si>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</si>
  <si>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</si>
  <si>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</si>
  <si>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</si>
  <si>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</si>
  <si>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</si>
  <si>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</si>
  <si>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</si>
  <si>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</si>
  <si>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</si>
  <si>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</si>
  <si>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</si>
  <si>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</si>
  <si>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</si>
  <si>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</si>
  <si>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</si>
  <si>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</si>
  <si>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</si>
  <si>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</si>
  <si>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</si>
  <si>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</si>
  <si>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</si>
  <si>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</si>
  <si>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</si>
  <si>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</si>
  <si>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</si>
  <si>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</si>
  <si>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</si>
  <si>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</si>
  <si>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</si>
  <si>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</si>
  <si>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</si>
  <si>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</si>
  <si>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</si>
  <si>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</si>
  <si>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</si>
  <si>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</si>
  <si>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</si>
  <si>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</si>
  <si>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</si>
  <si>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</si>
  <si>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</si>
  <si>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</si>
  <si>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</si>
  <si>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</si>
  <si>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</si>
  <si>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</si>
  <si>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</si>
  <si>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</si>
  <si>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</si>
  <si>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</si>
  <si>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</si>
  <si>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</si>
  <si>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</si>
  <si>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</si>
  <si>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</si>
  <si>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</si>
  <si>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</si>
  <si>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</si>
  <si>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</si>
  <si>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</si>
  <si>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</si>
  <si>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</si>
  <si>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</si>
  <si>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</si>
  <si>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</si>
  <si>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</si>
  <si>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</si>
  <si>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</si>
  <si>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</si>
  <si>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</si>
  <si>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</si>
  <si>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</si>
  <si>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</si>
  <si>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</si>
  <si>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</si>
  <si>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</si>
  <si>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</si>
  <si>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</si>
  <si>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</si>
  <si>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</si>
  <si>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</si>
  <si>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</si>
  <si>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</si>
  <si>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</si>
  <si>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</si>
  <si>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</si>
  <si>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</si>
  <si>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</si>
  <si>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</si>
  <si>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</si>
  <si>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</si>
  <si>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</si>
  <si>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</si>
  <si>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</si>
  <si>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</si>
  <si>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</si>
  <si>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</si>
  <si>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</si>
  <si>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</si>
  <si>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</si>
  <si>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</si>
  <si>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</si>
  <si>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</si>
  <si>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</si>
  <si>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</si>
  <si>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</si>
  <si>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</si>
  <si>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</si>
  <si>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</si>
  <si>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</si>
  <si>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</si>
  <si>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</si>
  <si>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</si>
  <si>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</si>
  <si>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</si>
  <si>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</si>
  <si>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</si>
  <si>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</si>
  <si>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</si>
  <si>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</si>
  <si>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</si>
  <si>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</si>
  <si>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</si>
  <si>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</si>
  <si>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</si>
  <si>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</si>
  <si>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</si>
  <si>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</si>
  <si>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</si>
  <si>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</si>
  <si>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</si>
  <si>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</si>
  <si>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</si>
  <si>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</si>
  <si>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</si>
  <si>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</si>
  <si>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</si>
  <si>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</si>
  <si>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</si>
  <si>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</si>
  <si>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</si>
  <si>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</si>
  <si>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</si>
  <si>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</si>
  <si>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</si>
  <si>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</si>
  <si>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</si>
  <si>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</si>
  <si>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</si>
  <si>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</si>
  <si>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</si>
  <si>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</si>
  <si>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</si>
  <si>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</si>
  <si>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</si>
  <si>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</si>
  <si>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</si>
  <si>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</si>
  <si>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</si>
  <si>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</si>
  <si>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</si>
  <si>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</si>
  <si>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</si>
  <si>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</si>
  <si>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</si>
  <si>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</si>
  <si>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</si>
  <si>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</si>
  <si>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</si>
  <si>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</si>
  <si>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</si>
  <si>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</si>
  <si>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</si>
  <si>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</si>
  <si>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</si>
  <si>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</si>
  <si>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</si>
  <si>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</si>
  <si>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</si>
  <si>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</si>
  <si>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</si>
  <si>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</si>
  <si>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</si>
  <si>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</si>
  <si>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</si>
  <si>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</si>
  <si>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</si>
  <si>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</si>
  <si>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</si>
  <si>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</si>
  <si>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</si>
  <si>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</si>
  <si>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</si>
  <si>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</si>
  <si>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</si>
  <si>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</si>
  <si>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</si>
  <si>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</si>
  <si>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</si>
  <si>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</si>
  <si>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</si>
  <si>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</si>
  <si>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</si>
  <si>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</si>
  <si>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</si>
  <si>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</si>
  <si>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</si>
  <si>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</si>
  <si>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</si>
  <si>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</si>
  <si>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</si>
  <si>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</si>
  <si>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</si>
  <si>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</si>
  <si>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</si>
  <si>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</si>
  <si>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</si>
  <si>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</si>
  <si>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</si>
  <si>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</si>
  <si>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</si>
  <si>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</si>
  <si>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</si>
  <si>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</si>
  <si>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</si>
  <si>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</si>
  <si>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</si>
  <si>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</si>
  <si>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</si>
  <si>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</si>
  <si>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</si>
  <si>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</si>
  <si>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</si>
  <si>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</si>
  <si>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</si>
  <si>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</si>
  <si>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</si>
  <si>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</si>
  <si>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</si>
  <si>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</si>
  <si>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</si>
  <si>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</si>
  <si>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</si>
  <si>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</si>
  <si>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</si>
  <si>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</si>
  <si>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</si>
  <si>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</si>
  <si>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</si>
  <si>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</si>
  <si>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</si>
  <si>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</si>
  <si>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</si>
  <si>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</si>
  <si>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</si>
  <si>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</si>
  <si>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</si>
  <si>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</si>
  <si>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</si>
  <si>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</si>
  <si>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</si>
  <si>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</si>
  <si>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</si>
  <si>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</si>
  <si>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</si>
  <si>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</si>
  <si>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</si>
  <si>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</si>
  <si>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</si>
  <si>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</si>
  <si>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</si>
  <si>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</si>
  <si>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</si>
  <si>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</si>
  <si>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</si>
  <si>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</si>
  <si>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</si>
  <si>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</si>
  <si>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</si>
  <si>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</si>
  <si>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</si>
  <si>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</si>
  <si>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</si>
  <si>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</si>
  <si>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</si>
  <si>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</si>
  <si>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</si>
  <si>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</si>
  <si>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</si>
  <si>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</si>
  <si>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</si>
  <si>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</si>
  <si>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</si>
  <si>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</si>
  <si>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</si>
  <si>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</si>
  <si>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</si>
  <si>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</si>
  <si>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</si>
  <si>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</si>
  <si>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</si>
  <si>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</si>
  <si>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</si>
  <si>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</si>
  <si>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</si>
  <si>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</si>
  <si>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</si>
  <si>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</si>
  <si>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</si>
  <si>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</si>
  <si>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</si>
  <si>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</si>
  <si>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</si>
  <si>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</si>
  <si>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</si>
  <si>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</si>
  <si>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</si>
  <si>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</si>
  <si>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</si>
  <si>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</si>
  <si>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</si>
  <si>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</si>
  <si>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</si>
  <si>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</si>
  <si>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</si>
  <si>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</si>
  <si>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</si>
  <si>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</si>
  <si>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</si>
  <si>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</si>
  <si>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</si>
  <si>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</si>
  <si>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</si>
  <si>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</si>
  <si>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</si>
  <si>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</si>
  <si>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</si>
  <si>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</si>
  <si>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</si>
  <si>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</si>
  <si>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</si>
  <si>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</si>
  <si>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</si>
  <si>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</si>
  <si>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</si>
  <si>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</si>
  <si>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</si>
  <si>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</si>
  <si>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</si>
  <si>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</si>
  <si>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</si>
  <si>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</si>
  <si>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</si>
  <si>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</si>
  <si>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</si>
  <si>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</si>
  <si>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</si>
  <si>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</si>
  <si>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</si>
  <si>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</si>
  <si>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</si>
  <si>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</si>
  <si>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</si>
  <si>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</si>
  <si>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</si>
  <si>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</si>
  <si>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</si>
  <si>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</si>
  <si>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</si>
  <si>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</si>
  <si>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</si>
  <si>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</si>
  <si>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</si>
  <si>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</si>
  <si>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</si>
  <si>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</si>
  <si>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</si>
  <si>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</si>
  <si>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</si>
  <si>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</si>
  <si>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</si>
  <si>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</si>
  <si>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</si>
  <si>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</si>
  <si>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</si>
  <si>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</si>
  <si>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</si>
  <si>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</si>
  <si>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</si>
  <si>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</si>
  <si>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</si>
  <si>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</si>
  <si>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</si>
  <si>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</si>
  <si>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</si>
  <si>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</si>
  <si>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</si>
  <si>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</si>
  <si>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</si>
  <si>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</si>
  <si>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</si>
  <si>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</si>
  <si>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</si>
  <si>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</si>
  <si>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</si>
  <si>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</si>
  <si>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</si>
  <si>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</si>
  <si>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</si>
  <si>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</si>
  <si>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</si>
  <si>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</si>
  <si>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</si>
  <si>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</si>
  <si>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</si>
  <si>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</si>
  <si>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</si>
  <si>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</si>
  <si>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</si>
  <si>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</si>
  <si>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</si>
  <si>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</si>
  <si>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</si>
  <si>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</si>
  <si>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</si>
  <si>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</si>
  <si>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</si>
  <si>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</si>
  <si>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</si>
  <si>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</si>
  <si>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</si>
  <si>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</si>
  <si>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</si>
  <si>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</si>
  <si>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</si>
  <si>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</si>
  <si>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</si>
  <si>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</si>
  <si>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</si>
  <si>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</si>
  <si>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</si>
  <si>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</si>
  <si>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</si>
  <si>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</si>
  <si>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</si>
  <si>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</si>
  <si>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</si>
  <si>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</si>
  <si>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</si>
  <si>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</si>
  <si>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</si>
  <si>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</si>
  <si>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</si>
  <si>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</si>
  <si>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</si>
  <si>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</si>
  <si>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</si>
  <si>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</si>
  <si>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</si>
  <si>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</si>
  <si>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</si>
  <si>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</si>
  <si>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</si>
  <si>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</si>
  <si>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</si>
  <si>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</si>
  <si>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</si>
  <si>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</si>
  <si>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</si>
  <si>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</si>
  <si>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</si>
  <si>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</si>
  <si>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</si>
  <si>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</si>
  <si>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</si>
  <si>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</si>
  <si>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</si>
  <si>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</si>
  <si>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</si>
  <si>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</si>
  <si>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</si>
  <si>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</si>
  <si>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</si>
  <si>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</si>
  <si>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</si>
  <si>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</si>
  <si>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</si>
  <si>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</si>
  <si>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</si>
  <si>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</si>
  <si>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</si>
  <si>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</si>
  <si>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</si>
  <si>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</si>
  <si>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</si>
  <si>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</si>
  <si>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</si>
  <si>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</si>
  <si>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</si>
  <si>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</si>
  <si>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</si>
  <si>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</si>
  <si>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</si>
  <si>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</si>
  <si>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</si>
  <si>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</si>
  <si>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</si>
  <si>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</si>
  <si>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</si>
  <si>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</si>
  <si>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</si>
  <si>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</si>
  <si>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</si>
  <si>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</si>
  <si>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</si>
  <si>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</si>
  <si>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</si>
  <si>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</si>
  <si>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</si>
  <si>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</si>
  <si>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</si>
  <si>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</si>
  <si>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</si>
  <si>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</si>
  <si>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</si>
  <si>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</si>
  <si>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</si>
  <si>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</si>
  <si>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</si>
  <si>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</si>
  <si>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</si>
  <si>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</si>
  <si>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</si>
  <si>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</si>
  <si>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</si>
  <si>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</si>
  <si>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</si>
  <si>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</si>
  <si>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</si>
  <si>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</si>
  <si>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</si>
  <si>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</si>
  <si>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</si>
  <si>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</si>
  <si>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</si>
  <si>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</si>
  <si>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</si>
  <si>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</si>
  <si>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</si>
  <si>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</si>
  <si>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</si>
  <si>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</si>
  <si>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</si>
  <si>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</si>
  <si>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</si>
  <si>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</si>
  <si>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</si>
  <si>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</si>
  <si>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</si>
  <si>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</si>
  <si>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</si>
  <si>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</si>
  <si>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</si>
  <si>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</si>
  <si>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</si>
  <si>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</si>
  <si>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</si>
  <si>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</si>
  <si>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</si>
  <si>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</si>
  <si>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</si>
  <si>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</si>
  <si>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</si>
  <si>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</si>
  <si>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</si>
  <si>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</si>
  <si>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</si>
  <si>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</si>
  <si>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</si>
  <si>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</si>
  <si>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</si>
  <si>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</si>
  <si>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</si>
  <si>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</si>
  <si>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</si>
  <si>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</si>
  <si>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</si>
  <si>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</si>
  <si>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</si>
  <si>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</si>
  <si>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</si>
  <si>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</si>
  <si>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</si>
  <si>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</si>
  <si>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</si>
  <si>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</si>
  <si>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</si>
  <si>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</si>
  <si>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</si>
  <si>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</si>
  <si>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</si>
  <si>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</si>
  <si>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</si>
  <si>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</si>
  <si>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</si>
  <si>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</si>
  <si>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</si>
  <si>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</si>
  <si>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</si>
  <si>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</si>
  <si>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</si>
  <si>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</si>
  <si>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</si>
  <si>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</si>
  <si>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</si>
  <si>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</si>
  <si>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</si>
  <si>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</si>
  <si>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</si>
  <si>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</si>
  <si>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</si>
  <si>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</si>
  <si>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</si>
  <si>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</si>
  <si>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</si>
  <si>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</si>
  <si>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</si>
  <si>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</si>
  <si>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</si>
  <si>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</si>
  <si>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</si>
  <si>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</si>
  <si>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</si>
  <si>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</si>
  <si>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</si>
  <si>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</si>
  <si>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</si>
  <si>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</si>
  <si>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</si>
  <si>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</si>
  <si>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</si>
  <si>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</si>
  <si>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</si>
  <si>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</si>
  <si>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</si>
  <si>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</si>
  <si>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</si>
  <si>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</si>
  <si>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</si>
  <si>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</si>
  <si>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</si>
  <si>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</si>
  <si>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</si>
  <si>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</si>
  <si>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</si>
  <si>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</si>
  <si>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</si>
  <si>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</si>
  <si>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</si>
  <si>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</si>
  <si>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</si>
  <si>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</si>
  <si>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</si>
  <si>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</si>
  <si>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</si>
  <si>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</si>
  <si>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</si>
  <si>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</si>
  <si>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</si>
  <si>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</si>
  <si>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</si>
  <si>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</si>
  <si>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</si>
  <si>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</si>
  <si>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</si>
  <si>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</si>
  <si>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</si>
  <si>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</si>
  <si>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</si>
  <si>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</si>
  <si>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</si>
  <si>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</si>
  <si>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</si>
  <si>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</si>
  <si>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</si>
  <si>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</si>
  <si>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</si>
  <si>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</si>
  <si>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</si>
  <si>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</si>
  <si>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</si>
  <si>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</si>
  <si>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</si>
  <si>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</si>
  <si>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</si>
  <si>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</si>
  <si>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</si>
  <si>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</si>
  <si>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</si>
  <si>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</si>
  <si>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</si>
  <si>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</si>
  <si>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</si>
  <si>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</si>
  <si>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</si>
  <si>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</si>
  <si>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</si>
  <si>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</si>
  <si>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</si>
  <si>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</si>
  <si>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</si>
  <si>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</si>
  <si>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</si>
  <si>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</si>
  <si>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</si>
  <si>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</si>
  <si>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</si>
  <si>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</si>
  <si>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</si>
  <si>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</si>
  <si>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</si>
  <si>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</si>
  <si>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</si>
  <si>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</si>
  <si>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</si>
  <si>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</si>
  <si>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</si>
  <si>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</si>
  <si>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</si>
  <si>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</si>
  <si>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</si>
  <si>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</si>
  <si>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</si>
  <si>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</si>
  <si>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</si>
  <si>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</si>
  <si>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</si>
  <si>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</si>
  <si>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</si>
  <si>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</si>
  <si>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</si>
  <si>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</si>
  <si>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</si>
  <si>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</si>
  <si>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</si>
  <si>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</si>
  <si>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</si>
  <si>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</si>
  <si>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</si>
  <si>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</si>
  <si>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</si>
  <si>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</si>
  <si>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</si>
  <si>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</si>
  <si>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</si>
  <si>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</si>
  <si>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</si>
  <si>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</si>
  <si>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</si>
  <si>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</si>
  <si>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</si>
  <si>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</si>
  <si>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</si>
  <si>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</si>
  <si>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</si>
  <si>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</si>
  <si>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</si>
  <si>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</si>
  <si>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</si>
  <si>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</si>
  <si>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</si>
  <si>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</si>
  <si>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</si>
  <si>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</si>
  <si>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</si>
  <si>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</si>
  <si>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</si>
  <si>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</si>
  <si>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</si>
  <si>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</si>
  <si>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</si>
  <si>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</si>
  <si>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</si>
  <si>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</si>
  <si>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</si>
  <si>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</si>
  <si>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</si>
  <si>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</si>
  <si>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</si>
  <si>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</si>
  <si>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</si>
  <si>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</si>
  <si>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</si>
  <si>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</si>
  <si>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</si>
  <si>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</si>
  <si>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</si>
  <si>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</si>
  <si>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</si>
  <si>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</si>
  <si>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</si>
  <si>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</si>
  <si>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</si>
  <si>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</si>
  <si>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</si>
  <si>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</si>
  <si>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</si>
  <si>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</si>
  <si>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</si>
  <si>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</si>
  <si>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</si>
  <si>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</si>
  <si>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</si>
  <si>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</si>
  <si>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</si>
  <si>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</si>
  <si>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</si>
  <si>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</si>
  <si>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</si>
  <si>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</si>
  <si>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</si>
  <si>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</si>
  <si>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</si>
  <si>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</si>
  <si>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</si>
  <si>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</si>
  <si>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</si>
  <si>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</si>
  <si>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</si>
  <si>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</si>
  <si>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</si>
  <si>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</si>
  <si>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</si>
  <si>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</si>
  <si>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</si>
  <si>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</si>
  <si>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</si>
  <si>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</si>
  <si>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</si>
  <si>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</si>
  <si>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</si>
  <si>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</si>
  <si>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</si>
  <si>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</si>
  <si>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</si>
  <si>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</si>
  <si>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</si>
  <si>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</si>
  <si>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</si>
  <si>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</si>
  <si>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</si>
  <si>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</si>
  <si>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</si>
  <si>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</si>
  <si>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</si>
  <si>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</si>
  <si>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</si>
  <si>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</si>
  <si>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</si>
  <si>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</si>
  <si>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</si>
  <si>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</si>
  <si>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</si>
  <si>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</si>
  <si>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</si>
  <si>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</si>
  <si>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</si>
  <si>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</si>
  <si>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</si>
  <si>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</si>
  <si>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</si>
  <si>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</si>
  <si>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</si>
  <si>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</si>
  <si>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</si>
  <si>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</si>
  <si>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</si>
  <si>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</si>
  <si>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</si>
  <si>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</si>
  <si>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</si>
  <si>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</si>
  <si>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</si>
  <si>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</si>
  <si>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</si>
  <si>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</si>
  <si>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</si>
  <si>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</si>
  <si>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</si>
  <si>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</si>
  <si>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</si>
  <si>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</si>
  <si>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</si>
  <si>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</si>
  <si>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</si>
  <si>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</si>
  <si>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</si>
  <si>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</si>
  <si>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</si>
  <si>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</si>
  <si>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</si>
  <si>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</si>
  <si>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</si>
  <si>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</si>
  <si>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</si>
  <si>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</si>
  <si>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</si>
  <si>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</si>
  <si>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</si>
  <si>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</si>
  <si>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</si>
  <si>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</si>
  <si>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</si>
  <si>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</si>
  <si>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</si>
  <si>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</si>
  <si>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</si>
  <si>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</si>
  <si>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</si>
  <si>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</si>
  <si>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</si>
  <si>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</si>
  <si>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</si>
  <si>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</si>
  <si>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</si>
  <si>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</si>
  <si>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</si>
  <si>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</si>
  <si>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</si>
  <si>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</si>
  <si>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</si>
  <si>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</si>
  <si>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</si>
  <si>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</si>
  <si>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</si>
  <si>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</si>
  <si>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</si>
  <si>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</si>
  <si>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</si>
  <si>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</si>
  <si>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</si>
  <si>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</si>
  <si>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</si>
  <si>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</si>
  <si>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</si>
  <si>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</si>
  <si>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</si>
  <si>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</si>
  <si>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</si>
  <si>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</si>
  <si>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</si>
  <si>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</si>
  <si>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</si>
  <si>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</si>
  <si>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</si>
  <si>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</si>
  <si>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</si>
  <si>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</si>
  <si>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</si>
  <si>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</si>
  <si>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</si>
  <si>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</si>
  <si>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</si>
  <si>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</si>
  <si>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</si>
  <si>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</si>
  <si>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</si>
  <si>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</si>
  <si>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</si>
  <si>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</si>
  <si>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</si>
  <si>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</si>
  <si>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</si>
  <si>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</si>
  <si>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</si>
  <si>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</si>
  <si>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</si>
  <si>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</si>
  <si>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</si>
  <si>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</si>
  <si>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</si>
  <si>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</si>
  <si>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</si>
  <si>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</si>
  <si>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</si>
  <si>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</si>
  <si>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</si>
  <si>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</si>
  <si>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</si>
  <si>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</si>
  <si>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</si>
  <si>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</si>
  <si>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</si>
  <si>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</si>
  <si>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</si>
  <si>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</si>
  <si>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</si>
  <si>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</si>
  <si>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</si>
  <si>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</si>
  <si>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</si>
  <si>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</si>
  <si>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</si>
  <si>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</si>
  <si>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</si>
  <si>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</si>
  <si>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</si>
  <si>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</si>
  <si>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</si>
  <si>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</si>
  <si>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</si>
  <si>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</si>
  <si>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</si>
  <si>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</si>
  <si>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</si>
  <si>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</si>
  <si>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</si>
  <si>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</si>
  <si>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</si>
  <si>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</si>
  <si>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</si>
  <si>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</si>
  <si>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</si>
  <si>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</si>
  <si>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</si>
  <si>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</si>
  <si>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</si>
  <si>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</si>
  <si>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</si>
  <si>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</si>
  <si>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</si>
  <si>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</si>
  <si>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</si>
  <si>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</si>
  <si>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</si>
  <si>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</si>
  <si>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</si>
  <si>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</si>
  <si>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</si>
  <si>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</si>
  <si>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</si>
  <si>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</si>
  <si>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</si>
  <si>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</si>
  <si>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</si>
  <si>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</si>
  <si>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</si>
  <si>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</si>
  <si>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</si>
  <si>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</si>
  <si>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</si>
  <si>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</si>
  <si>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</si>
  <si>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</si>
  <si>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</si>
  <si>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</si>
  <si>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</si>
  <si>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</si>
  <si>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</si>
  <si>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</si>
  <si>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</si>
  <si>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</si>
  <si>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</si>
  <si>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</si>
  <si>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</si>
  <si>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</si>
  <si>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</si>
  <si>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</si>
  <si>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</si>
  <si>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</si>
  <si>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</si>
  <si>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</si>
  <si>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</si>
  <si>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</si>
  <si>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</si>
  <si>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</si>
  <si>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</si>
  <si>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</si>
  <si>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</si>
  <si>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</si>
  <si>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</si>
  <si>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</si>
  <si>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</si>
  <si>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</si>
  <si>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</si>
  <si>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</si>
  <si>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</si>
  <si>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</si>
  <si>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</si>
  <si>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</si>
  <si>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</si>
  <si>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</si>
  <si>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</si>
  <si>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</si>
  <si>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</si>
  <si>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</si>
  <si>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</si>
  <si>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</si>
  <si>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</si>
  <si>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</si>
  <si>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</si>
  <si>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</si>
  <si>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</si>
  <si>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</si>
  <si>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</si>
  <si>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</si>
  <si>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</si>
  <si>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</si>
  <si>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</si>
  <si>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</si>
  <si>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</si>
  <si>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</si>
  <si>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</si>
  <si>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</si>
  <si>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</si>
  <si>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</si>
  <si>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</si>
  <si>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</si>
  <si>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</si>
  <si>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</si>
  <si>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</si>
  <si>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</si>
  <si>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</si>
  <si>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</si>
  <si>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</si>
  <si>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</si>
  <si>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</si>
  <si>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</si>
  <si>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</si>
  <si>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</si>
  <si>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</si>
  <si>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</si>
  <si>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</si>
  <si>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</si>
  <si>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</si>
  <si>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</si>
  <si>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</si>
  <si>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</si>
  <si>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</si>
  <si>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</si>
  <si>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</si>
  <si>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</si>
  <si>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</si>
  <si>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</si>
  <si>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</si>
  <si>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</si>
  <si>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</si>
  <si>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</si>
  <si>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</si>
  <si>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</si>
  <si>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</si>
  <si>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</si>
  <si>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</si>
  <si>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</si>
  <si>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</si>
  <si>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</si>
  <si>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</si>
  <si>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</si>
  <si>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</si>
  <si>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</si>
  <si>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</si>
  <si>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</si>
  <si>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</si>
  <si>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</si>
  <si>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</si>
  <si>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</si>
  <si>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</si>
  <si>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</si>
  <si>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</si>
  <si>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</si>
  <si>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</si>
  <si>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</si>
  <si>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</si>
  <si>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</si>
  <si>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</si>
  <si>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</si>
  <si>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</si>
  <si>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</si>
  <si>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</si>
  <si>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</si>
  <si>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</si>
  <si>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</si>
  <si>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</si>
  <si>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</si>
  <si>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</si>
  <si>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</si>
  <si>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</si>
  <si>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</si>
  <si>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</si>
  <si>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</si>
  <si>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</si>
  <si>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</si>
  <si>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</si>
  <si>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</si>
  <si>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</si>
  <si>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</si>
  <si>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</si>
  <si>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</si>
  <si>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</si>
  <si>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</si>
  <si>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</si>
  <si>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</si>
  <si>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</si>
  <si>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</si>
  <si>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</si>
  <si>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</si>
  <si>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</si>
  <si>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</si>
  <si>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</si>
  <si>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</si>
  <si>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</si>
  <si>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</si>
  <si>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</si>
  <si>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</si>
  <si>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</si>
  <si>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</si>
  <si>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</si>
  <si>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</si>
  <si>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</si>
  <si>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</si>
  <si>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</si>
  <si>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</si>
  <si>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</si>
  <si>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</si>
  <si>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</si>
  <si>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</si>
  <si>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</si>
  <si>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</si>
  <si>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</si>
  <si>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</si>
  <si>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</si>
  <si>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</si>
  <si>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</si>
  <si>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</si>
  <si>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</si>
  <si>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</si>
  <si>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</si>
  <si>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</si>
  <si>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</si>
  <si>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</si>
  <si>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</si>
  <si>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</si>
  <si>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</si>
  <si>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</si>
  <si>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</si>
  <si>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</si>
  <si>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</si>
  <si>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</si>
  <si>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</si>
  <si>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</si>
  <si>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</si>
  <si>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</si>
  <si>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</si>
  <si>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</si>
  <si>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</si>
  <si>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</si>
  <si>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</si>
  <si>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</si>
  <si>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</si>
  <si>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</si>
  <si>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</si>
  <si>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</si>
  <si>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</si>
  <si>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</si>
  <si>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</si>
  <si>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</si>
  <si>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</si>
  <si>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</si>
  <si>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</si>
  <si>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</si>
  <si>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</si>
  <si>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</si>
  <si>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</si>
  <si>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</si>
  <si>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</si>
  <si>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</si>
  <si>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</si>
  <si>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</si>
  <si>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</si>
  <si>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</si>
  <si>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</si>
  <si>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</si>
  <si>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</si>
  <si>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</si>
  <si>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</si>
  <si>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</si>
  <si>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</si>
  <si>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</si>
  <si>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</si>
  <si>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</si>
  <si>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</si>
  <si>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</si>
  <si>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</si>
  <si>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</si>
  <si>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</si>
  <si>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</si>
  <si>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</si>
  <si>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</si>
  <si>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</si>
  <si>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</si>
  <si>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</si>
  <si>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</si>
  <si>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</si>
  <si>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</si>
  <si>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</si>
  <si>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</si>
  <si>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</si>
  <si>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</si>
  <si>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</si>
  <si>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</si>
  <si>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</si>
  <si>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</si>
  <si>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</si>
  <si>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</si>
  <si>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</si>
  <si>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</si>
  <si>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</si>
  <si>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</si>
  <si>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</si>
  <si>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</si>
  <si>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</si>
  <si>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</si>
  <si>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</si>
  <si>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</si>
  <si>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</si>
  <si>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</si>
  <si>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</si>
  <si>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</si>
  <si>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</si>
  <si>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</si>
  <si>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</si>
  <si>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</si>
  <si>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</si>
  <si>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</si>
  <si>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</si>
  <si>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</si>
  <si>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</si>
  <si>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</si>
  <si>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</si>
  <si>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</si>
  <si>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</si>
  <si>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</si>
  <si>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</si>
  <si>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</si>
  <si>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</si>
  <si>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</si>
  <si>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</si>
  <si>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</si>
  <si>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</si>
  <si>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</si>
  <si>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</si>
  <si>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</si>
  <si>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</si>
  <si>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</si>
  <si>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</si>
  <si>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</si>
  <si>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</si>
  <si>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</si>
  <si>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</si>
  <si>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</si>
  <si>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</si>
  <si>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</si>
  <si>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</si>
  <si>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</si>
  <si>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</si>
  <si>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</si>
  <si>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</si>
  <si>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</si>
  <si>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</si>
  <si>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</si>
  <si>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</si>
  <si>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</si>
  <si>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</si>
  <si>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</si>
  <si>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</si>
  <si>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</si>
  <si>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</si>
  <si>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</si>
  <si>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</si>
  <si>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</si>
  <si>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</si>
  <si>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</si>
  <si>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</si>
  <si>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</si>
  <si>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</si>
  <si>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</si>
  <si>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</si>
  <si>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</si>
  <si>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</si>
  <si>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</si>
  <si>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</si>
  <si>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</si>
  <si>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</si>
  <si>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</si>
  <si>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</si>
  <si>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</si>
  <si>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</si>
  <si>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</si>
  <si>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</si>
  <si>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</si>
  <si>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</si>
  <si>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</si>
  <si>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</si>
  <si>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</si>
  <si>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</si>
  <si>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</si>
  <si>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</si>
  <si>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</si>
  <si>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</si>
  <si>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</si>
  <si>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</si>
  <si>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</si>
  <si>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</si>
  <si>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</si>
  <si>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</si>
  <si>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</si>
  <si>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</si>
  <si>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</si>
  <si>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</si>
  <si>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</si>
  <si>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</si>
  <si>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</si>
  <si>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</si>
  <si>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</si>
  <si>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</si>
  <si>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</si>
  <si>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</si>
  <si>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</si>
  <si>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</si>
  <si>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</si>
  <si>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</si>
  <si>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</si>
  <si>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</si>
  <si>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</si>
  <si>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</si>
  <si>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</si>
  <si>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</si>
  <si>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</si>
  <si>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</si>
  <si>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</si>
  <si>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</si>
  <si>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</si>
  <si>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</si>
  <si>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</si>
  <si>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</si>
  <si>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</si>
  <si>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</si>
  <si>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</si>
  <si>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</si>
  <si>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</si>
  <si>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</si>
  <si>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</si>
  <si>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</si>
  <si>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</si>
  <si>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</si>
  <si>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</si>
  <si>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</si>
  <si>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</si>
  <si>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</si>
  <si>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</si>
  <si>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</si>
  <si>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</si>
  <si>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</si>
  <si>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</si>
  <si>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</si>
  <si>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</si>
  <si>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</si>
  <si>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</si>
  <si>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</si>
  <si>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</si>
  <si>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</si>
  <si>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</si>
  <si>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</si>
  <si>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</si>
  <si>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</si>
  <si>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</si>
  <si>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</si>
  <si>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</si>
  <si>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</si>
  <si>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</si>
  <si>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</si>
  <si>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</si>
  <si>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</si>
  <si>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</si>
  <si>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</si>
  <si>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</si>
  <si>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</si>
  <si>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</si>
  <si>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</si>
  <si>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</si>
  <si>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</si>
  <si>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</si>
  <si>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</si>
  <si>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</si>
  <si>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</si>
  <si>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</si>
  <si>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</si>
  <si>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</si>
  <si>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</si>
  <si>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</si>
  <si>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</si>
  <si>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</si>
  <si>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</si>
  <si>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</si>
  <si>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</si>
  <si>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</si>
  <si>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</si>
  <si>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</si>
  <si>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</si>
  <si>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</si>
  <si>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</si>
  <si>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</si>
  <si>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</si>
  <si>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</si>
  <si>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</si>
  <si>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</si>
  <si>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</si>
  <si>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</si>
  <si>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</si>
  <si>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</si>
  <si>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</si>
  <si>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</si>
  <si>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</si>
  <si>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</si>
  <si>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</si>
  <si>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</si>
  <si>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</si>
  <si>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</si>
  <si>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</si>
  <si>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</si>
  <si>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</si>
  <si>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</si>
  <si>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</si>
  <si>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</si>
  <si>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</si>
  <si>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</si>
  <si>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</si>
  <si>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</si>
  <si>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</si>
  <si>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</si>
  <si>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</si>
  <si>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</si>
  <si>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</si>
  <si>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</si>
  <si>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</si>
  <si>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</si>
  <si>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</si>
  <si>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</si>
  <si>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</si>
  <si>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</si>
  <si>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</si>
  <si>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</si>
  <si>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</si>
  <si>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</si>
  <si>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</si>
  <si>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</si>
  <si>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</si>
  <si>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</si>
  <si>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</si>
  <si>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</si>
  <si>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</si>
  <si>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</si>
  <si>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</si>
  <si>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</si>
  <si>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</si>
  <si>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</si>
  <si>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</si>
  <si>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</si>
  <si>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</si>
  <si>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</si>
  <si>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</si>
  <si>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</si>
  <si>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</si>
  <si>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</si>
  <si>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</si>
  <si>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</si>
  <si>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</si>
  <si>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</si>
  <si>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</si>
  <si>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</si>
  <si>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</si>
  <si>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</si>
  <si>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</si>
  <si>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</si>
  <si>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</si>
  <si>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</si>
  <si>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</si>
  <si>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</si>
  <si>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</si>
  <si>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</si>
  <si>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</si>
  <si>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</si>
  <si>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</si>
  <si>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</si>
  <si>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</si>
  <si>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</si>
  <si>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</si>
  <si>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</si>
  <si>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</si>
  <si>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</si>
  <si>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</si>
  <si>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</si>
  <si>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</si>
  <si>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</si>
  <si>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</si>
  <si>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</si>
  <si>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</si>
  <si>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</si>
  <si>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</si>
  <si>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</si>
  <si>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</si>
  <si>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</si>
  <si>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</si>
  <si>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</si>
  <si>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</si>
  <si>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</si>
  <si>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</si>
  <si>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</si>
  <si>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</si>
  <si>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</si>
  <si>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</si>
  <si>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</si>
  <si>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</si>
  <si>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</si>
  <si>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</si>
  <si>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</si>
  <si>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</si>
  <si>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</si>
  <si>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</si>
  <si>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</si>
  <si>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</si>
  <si>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</si>
  <si>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</si>
  <si>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</si>
  <si>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</si>
  <si>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</si>
  <si>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</si>
  <si>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</si>
  <si>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</si>
  <si>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</si>
  <si>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</si>
  <si>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</si>
  <si>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</si>
  <si>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</si>
  <si>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</si>
  <si>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</si>
  <si>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</si>
  <si>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</si>
  <si>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</si>
  <si>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</si>
  <si>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</si>
  <si>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</si>
  <si>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</si>
  <si>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</si>
  <si>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</si>
  <si>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</si>
  <si>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</si>
  <si>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</si>
  <si>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</si>
  <si>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</si>
  <si>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</si>
  <si>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</si>
  <si>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</si>
  <si>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</si>
  <si>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</si>
  <si>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</si>
  <si>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</si>
  <si>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</si>
  <si>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</si>
  <si>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</si>
  <si>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</si>
  <si>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</si>
  <si>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</si>
  <si>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</si>
  <si>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</si>
  <si>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</si>
  <si>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</si>
  <si>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</si>
  <si>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</si>
  <si>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</si>
  <si>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</si>
  <si>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</si>
  <si>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</si>
  <si>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</si>
  <si>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</si>
  <si>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</si>
  <si>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</si>
  <si>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</si>
  <si>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</si>
  <si>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</si>
  <si>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</si>
  <si>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</si>
  <si>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</si>
  <si>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</si>
  <si>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</si>
  <si>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</si>
  <si>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</si>
  <si>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</si>
  <si>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</si>
  <si>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</si>
  <si>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</si>
  <si>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</si>
  <si>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</si>
  <si>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</si>
  <si>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</si>
  <si>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</si>
  <si>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</si>
  <si>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</si>
  <si>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</si>
  <si>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</si>
  <si>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</si>
  <si>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</si>
  <si>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</si>
  <si>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</si>
  <si>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</si>
  <si>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</si>
  <si>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</si>
  <si>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</si>
  <si>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</si>
  <si>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</si>
  <si>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</si>
  <si>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</si>
  <si>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</si>
  <si>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</si>
  <si>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</si>
  <si>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</si>
  <si>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</si>
  <si>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</si>
  <si>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</si>
  <si>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</si>
  <si>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</si>
  <si>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</si>
  <si>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</si>
  <si>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</si>
  <si>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</si>
  <si>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</si>
  <si>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</si>
  <si>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</si>
  <si>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</si>
  <si>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</si>
  <si>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</si>
  <si>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</si>
  <si>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</si>
  <si>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</si>
  <si>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</si>
  <si>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</si>
  <si>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</si>
  <si>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</si>
  <si>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</si>
  <si>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</si>
  <si>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</si>
  <si>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</si>
  <si>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</si>
  <si>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</si>
  <si>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</si>
  <si>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</si>
  <si>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</si>
  <si>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</si>
  <si>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</si>
  <si>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</si>
  <si>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</si>
  <si>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</si>
  <si>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</si>
  <si>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</si>
  <si>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</si>
  <si>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</si>
  <si>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</si>
  <si>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</si>
  <si>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</si>
  <si>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</si>
  <si>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</si>
  <si>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</si>
  <si>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</si>
  <si>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</si>
  <si>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</si>
  <si>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</si>
  <si>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</si>
  <si>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</si>
  <si>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</si>
  <si>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</si>
  <si>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</si>
  <si>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</si>
  <si>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</si>
  <si>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</si>
  <si>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</si>
  <si>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</si>
  <si>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</si>
  <si>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</si>
  <si>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</si>
  <si>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</si>
  <si>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</si>
  <si>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</si>
  <si>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</si>
  <si>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</si>
  <si>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</si>
  <si>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</si>
  <si>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</si>
  <si>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</si>
  <si>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</si>
  <si>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</si>
  <si>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</si>
  <si>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</si>
  <si>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</si>
  <si>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</si>
  <si>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</si>
  <si>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</si>
  <si>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</si>
  <si>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</si>
  <si>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</si>
  <si>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</si>
  <si>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</si>
  <si>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</si>
  <si>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</si>
  <si>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</si>
  <si>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</si>
  <si>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</si>
  <si>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</si>
  <si>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</si>
  <si>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</si>
  <si>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</si>
  <si>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</si>
  <si>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</si>
  <si>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</si>
  <si>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</si>
  <si>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</si>
  <si>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</si>
  <si>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</si>
  <si>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</si>
  <si>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</si>
  <si>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</si>
  <si>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</si>
  <si>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</si>
  <si>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</si>
  <si>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</si>
  <si>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</si>
  <si>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</si>
  <si>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</si>
  <si>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</si>
  <si>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</si>
  <si>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</si>
  <si>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</si>
  <si>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</si>
  <si>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</si>
  <si>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</si>
  <si>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</si>
  <si>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</si>
  <si>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</si>
  <si>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</si>
  <si>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</si>
  <si>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</si>
  <si>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</si>
  <si>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</si>
  <si>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</si>
  <si>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</si>
  <si>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</si>
  <si>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</si>
  <si>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</si>
  <si>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</si>
  <si>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</si>
  <si>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</si>
  <si>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</si>
  <si>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</si>
  <si>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</si>
  <si>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</si>
  <si>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</si>
  <si>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</si>
  <si>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</si>
  <si>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</si>
  <si>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</si>
  <si>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</si>
  <si>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</si>
  <si>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</si>
  <si>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</si>
  <si>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</si>
  <si>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</si>
  <si>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</si>
  <si>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</si>
  <si>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</si>
  <si>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</si>
  <si>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</si>
  <si>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</si>
  <si>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</si>
  <si>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</si>
  <si>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</si>
  <si>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</si>
  <si>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</si>
  <si>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</si>
  <si>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</si>
  <si>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</si>
  <si>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</si>
  <si>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</si>
  <si>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</si>
  <si>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</si>
  <si>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</si>
  <si>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</si>
  <si>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</si>
  <si>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</si>
  <si>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</si>
  <si>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</si>
  <si>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</si>
  <si>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</si>
  <si>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</si>
  <si>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</si>
  <si>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</si>
  <si>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</si>
  <si>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</si>
  <si>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</si>
  <si>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</si>
  <si>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</si>
  <si>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</si>
  <si>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</si>
  <si>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</si>
  <si>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</si>
  <si>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</si>
  <si>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</si>
  <si>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</si>
  <si>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</si>
  <si>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</si>
  <si>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</si>
  <si>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</si>
  <si>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</si>
  <si>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</si>
  <si>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</si>
  <si>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</si>
  <si>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</si>
  <si>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</si>
  <si>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</si>
  <si>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</si>
  <si>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</si>
  <si>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</si>
  <si>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</si>
  <si>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</si>
  <si>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</si>
  <si>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</si>
  <si>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</si>
  <si>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</si>
  <si>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</si>
  <si>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</si>
  <si>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</si>
  <si>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</si>
  <si>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</si>
  <si>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</si>
  <si>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</si>
  <si>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</si>
  <si>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</si>
  <si>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</si>
  <si>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</si>
  <si>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</si>
  <si>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</si>
  <si>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</si>
  <si>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</si>
  <si>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</si>
  <si>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</si>
  <si>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</si>
  <si>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</si>
  <si>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</si>
  <si>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</si>
  <si>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</si>
  <si>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</si>
  <si>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</si>
  <si>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</si>
  <si>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</si>
  <si>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</si>
  <si>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</si>
  <si>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</si>
  <si>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</si>
  <si>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</si>
  <si>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</si>
  <si>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</si>
  <si>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</si>
  <si>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</si>
  <si>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</si>
  <si>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</si>
  <si>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</si>
  <si>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</si>
  <si>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</si>
  <si>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</si>
  <si>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</si>
  <si>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</si>
  <si>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</si>
  <si>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</si>
  <si>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</si>
  <si>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</si>
  <si>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</si>
  <si>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</si>
  <si>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</si>
  <si>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</si>
  <si>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</si>
  <si>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</si>
  <si>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</si>
  <si>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</si>
  <si>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</si>
  <si>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</si>
  <si>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</si>
  <si>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</si>
  <si>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</si>
  <si>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</si>
  <si>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</si>
  <si>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</si>
  <si>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</si>
  <si>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</si>
  <si>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</si>
  <si>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</si>
  <si>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</si>
  <si>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</si>
  <si>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</si>
  <si>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</si>
  <si>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</si>
  <si>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</si>
  <si>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</si>
  <si>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</si>
  <si>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</si>
  <si>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</si>
  <si>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</si>
  <si>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</si>
  <si>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</si>
  <si>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</si>
  <si>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</si>
  <si>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</si>
  <si>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</si>
  <si>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</si>
  <si>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</si>
  <si>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</si>
  <si>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</si>
  <si>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</si>
  <si>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</si>
  <si>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</si>
  <si>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</si>
  <si>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</si>
  <si>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</si>
  <si>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</si>
  <si>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</si>
  <si>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</si>
  <si>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</si>
  <si>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</si>
  <si>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</si>
  <si>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</si>
  <si>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</si>
  <si>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</si>
  <si>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</si>
  <si>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</si>
  <si>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</si>
  <si>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</si>
  <si>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</si>
  <si>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</si>
  <si>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</si>
  <si>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</si>
  <si>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</si>
  <si>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</si>
  <si>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</si>
  <si>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</si>
  <si>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</si>
  <si>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</si>
  <si>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</si>
  <si>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</si>
  <si>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</si>
  <si>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</si>
  <si>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</si>
  <si>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</si>
  <si>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</si>
  <si>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</si>
  <si>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</si>
  <si>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</si>
  <si>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</si>
  <si>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</si>
  <si>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</si>
  <si>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</si>
  <si>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</si>
  <si>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</si>
  <si>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</si>
  <si>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</si>
  <si>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</si>
  <si>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</si>
  <si>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</si>
  <si>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</si>
  <si>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</si>
  <si>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</si>
  <si>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</si>
  <si>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</si>
  <si>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</si>
  <si>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</si>
  <si>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</si>
  <si>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</si>
  <si>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</si>
  <si>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</si>
  <si>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</si>
  <si>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</si>
  <si>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</si>
  <si>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</si>
  <si>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</si>
  <si>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</si>
  <si>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</si>
  <si>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</si>
  <si>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</si>
  <si>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</si>
  <si>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</si>
  <si>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</si>
  <si>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</si>
  <si>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</si>
  <si>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</si>
  <si>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</si>
  <si>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</si>
  <si>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</si>
  <si>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</si>
  <si>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</si>
  <si>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</si>
  <si>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</si>
  <si>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</si>
  <si>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</si>
  <si>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</si>
  <si>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</si>
  <si>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</si>
  <si>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</si>
  <si>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</si>
  <si>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</si>
  <si>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</si>
  <si>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</si>
  <si>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</si>
  <si>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</si>
  <si>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</si>
  <si>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</si>
  <si>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</si>
  <si>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</si>
  <si>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</si>
  <si>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</si>
  <si>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</si>
  <si>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</si>
  <si>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</si>
  <si>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</si>
  <si>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</si>
  <si>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</si>
  <si>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</si>
  <si>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</si>
  <si>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</si>
  <si>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</si>
  <si>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</si>
  <si>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</si>
  <si>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</si>
  <si>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</si>
  <si>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</si>
  <si>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</si>
  <si>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</si>
  <si>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</si>
  <si>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</si>
  <si>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</si>
  <si>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</si>
  <si>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</si>
  <si>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</si>
  <si>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</si>
  <si>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</si>
  <si>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</si>
  <si>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</si>
  <si>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</si>
  <si>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</si>
  <si>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</si>
  <si>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</si>
  <si>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</si>
  <si>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</si>
  <si>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</si>
  <si>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</si>
  <si>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</si>
  <si>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</si>
  <si>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</si>
  <si>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</si>
  <si>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</si>
  <si>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</si>
  <si>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</si>
  <si>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</si>
  <si>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</si>
  <si>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</si>
  <si>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</si>
  <si>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</si>
  <si>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</si>
  <si>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</si>
  <si>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</si>
  <si>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</si>
  <si>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</si>
  <si>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</si>
  <si>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</si>
  <si>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</si>
  <si>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</si>
  <si>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</si>
  <si>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</si>
  <si>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</si>
  <si>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</si>
  <si>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</si>
  <si>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</si>
  <si>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</si>
  <si>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</si>
  <si>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</si>
  <si>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</si>
  <si>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</si>
  <si>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</si>
  <si>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</si>
  <si>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</si>
  <si>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</si>
  <si>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</si>
  <si>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</si>
  <si>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</si>
  <si>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</si>
  <si>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</si>
  <si>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</si>
  <si>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</si>
  <si>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</si>
  <si>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</si>
  <si>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</si>
  <si>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</si>
  <si>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</si>
  <si>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</si>
  <si>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</si>
  <si>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</si>
  <si>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</si>
  <si>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</si>
  <si>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</si>
  <si>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</si>
  <si>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</si>
  <si>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</si>
  <si>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</si>
  <si>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</si>
  <si>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</si>
  <si>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</si>
  <si>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</si>
  <si>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</si>
  <si>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</si>
  <si>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</si>
  <si>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</si>
  <si>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</si>
  <si>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</si>
  <si>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</si>
  <si>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</si>
  <si>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</si>
  <si>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</si>
  <si>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</si>
  <si>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</si>
  <si>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</si>
  <si>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</si>
  <si>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</si>
  <si>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</si>
  <si>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</si>
  <si>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</si>
  <si>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</si>
  <si>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</si>
  <si>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</si>
  <si>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</si>
  <si>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</si>
  <si>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</si>
  <si>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</si>
  <si>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</si>
  <si>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</si>
  <si>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</si>
  <si>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</si>
  <si>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</si>
  <si>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</si>
  <si>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</si>
  <si>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</si>
  <si>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</si>
  <si>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</si>
  <si>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</si>
  <si>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</si>
  <si>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</si>
  <si>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</si>
  <si>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</si>
  <si>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</si>
  <si>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</si>
  <si>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</si>
  <si>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</si>
  <si>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</si>
  <si>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</si>
  <si>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</si>
  <si>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</si>
  <si>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</si>
  <si>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</si>
  <si>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</si>
  <si>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</si>
  <si>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</si>
  <si>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</si>
  <si>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</si>
  <si>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</si>
  <si>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</si>
  <si>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</si>
  <si>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</si>
  <si>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</si>
  <si>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</si>
  <si>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</si>
  <si>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</si>
  <si>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</si>
  <si>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</si>
  <si>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</si>
  <si>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</si>
  <si>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</si>
  <si>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</si>
  <si>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</si>
  <si>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</si>
  <si>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</si>
  <si>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</si>
  <si>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</si>
  <si>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</si>
  <si>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</si>
  <si>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</si>
  <si>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</si>
  <si>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</si>
  <si>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</si>
  <si>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</si>
  <si>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</si>
  <si>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</si>
  <si>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</si>
  <si>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</si>
  <si>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</si>
  <si>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</si>
  <si>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</si>
  <si>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</si>
  <si>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</si>
  <si>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</si>
  <si>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</si>
  <si>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</si>
  <si>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</si>
  <si>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</si>
  <si>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</si>
  <si>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</si>
  <si>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</si>
  <si>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</si>
  <si>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</si>
  <si>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</si>
  <si>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</si>
  <si>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</si>
  <si>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</si>
  <si>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</si>
  <si>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</si>
  <si>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</si>
  <si>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</si>
  <si>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</si>
  <si>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</si>
  <si>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</si>
  <si>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</si>
  <si>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</si>
  <si>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</si>
  <si>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</si>
  <si>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</si>
  <si>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</si>
  <si>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</si>
  <si>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</si>
  <si>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</si>
  <si>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</si>
  <si>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</si>
  <si>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</si>
  <si>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</si>
  <si>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</si>
  <si>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</si>
  <si>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</si>
  <si>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</si>
  <si>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</si>
  <si>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</si>
  <si>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</si>
  <si>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</si>
  <si>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</si>
  <si>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</si>
  <si>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</si>
  <si>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</si>
  <si>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</si>
  <si>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</si>
  <si>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</si>
  <si>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</si>
  <si>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</si>
  <si>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</si>
  <si>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</si>
  <si>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</si>
  <si>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</si>
  <si>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</si>
  <si>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</si>
  <si>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</si>
  <si>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</si>
  <si>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</si>
  <si>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</si>
  <si>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</si>
  <si>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</si>
  <si>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</si>
  <si>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</si>
  <si>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</si>
  <si>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</si>
  <si>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</si>
  <si>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</si>
  <si>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</si>
  <si>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</si>
  <si>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</si>
  <si>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</si>
  <si>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</si>
  <si>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</si>
  <si>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</si>
  <si>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</si>
  <si>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</si>
  <si>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</si>
  <si>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</si>
  <si>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</si>
  <si>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</si>
  <si>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</si>
  <si>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</si>
  <si>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</si>
  <si>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</si>
  <si>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</si>
  <si>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</si>
  <si>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</si>
  <si>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</si>
  <si>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</si>
  <si>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</si>
  <si>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</si>
  <si>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</si>
  <si>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</si>
  <si>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</si>
  <si>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</si>
  <si>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</si>
  <si>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</si>
  <si>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</si>
  <si>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</si>
  <si>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</si>
  <si>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</si>
  <si>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</si>
  <si>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</si>
  <si>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</si>
  <si>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</si>
  <si>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</si>
  <si>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</si>
  <si>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</si>
  <si>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</si>
  <si>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</si>
  <si>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</si>
  <si>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</si>
  <si>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</si>
  <si>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</si>
  <si>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</si>
  <si>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</si>
  <si>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</si>
  <si>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</si>
  <si>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</si>
  <si>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</si>
  <si>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</si>
  <si>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</si>
  <si>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</si>
  <si>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</si>
  <si>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</si>
  <si>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</si>
  <si>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</si>
  <si>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</si>
  <si>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</si>
  <si>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</si>
  <si>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</si>
  <si>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</si>
  <si>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</si>
  <si>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</si>
  <si>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</si>
  <si>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</si>
  <si>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</si>
  <si>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</si>
  <si>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</si>
  <si>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</si>
  <si>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</si>
  <si>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</si>
  <si>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</si>
  <si>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</si>
  <si>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</si>
  <si>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</si>
  <si>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</si>
  <si>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</si>
  <si>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</si>
  <si>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</si>
  <si>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</si>
  <si>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</si>
  <si>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</si>
  <si>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</si>
  <si>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</si>
  <si>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</si>
  <si>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</si>
  <si>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</si>
  <si>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</si>
  <si>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</si>
  <si>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</si>
  <si>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</si>
  <si>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</si>
  <si>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</si>
  <si>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</si>
  <si>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</si>
  <si>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</si>
  <si>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</si>
  <si>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</si>
  <si>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</si>
  <si>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</si>
  <si>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</si>
  <si>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</si>
  <si>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</si>
  <si>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</si>
  <si>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</si>
  <si>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</si>
  <si>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</si>
  <si>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</si>
  <si>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</si>
  <si>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</si>
  <si>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</si>
  <si>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</si>
  <si>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</si>
  <si>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</si>
  <si>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</si>
  <si>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</si>
  <si>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</si>
  <si>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</si>
  <si>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</si>
  <si>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</si>
  <si>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</si>
  <si>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</si>
  <si>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</si>
  <si>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</si>
  <si>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</si>
  <si>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</si>
  <si>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</si>
  <si>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</si>
  <si>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</si>
  <si>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</si>
  <si>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</si>
  <si>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</si>
  <si>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</si>
  <si>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</si>
  <si>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</si>
  <si>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</si>
  <si>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</si>
  <si>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</si>
  <si>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</si>
  <si>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</si>
  <si>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</si>
  <si>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</si>
  <si>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</si>
  <si>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</si>
  <si>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</si>
  <si>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</si>
  <si>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</si>
  <si>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</si>
  <si>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</si>
  <si>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</si>
  <si>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</si>
  <si>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</si>
  <si>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</si>
  <si>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</si>
  <si>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</si>
  <si>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</si>
  <si>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</si>
  <si>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</si>
  <si>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</si>
  <si>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</si>
  <si>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</si>
  <si>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</si>
  <si>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</si>
  <si>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</si>
  <si>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</si>
  <si>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</si>
  <si>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</si>
  <si>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</si>
  <si>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</si>
  <si>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</si>
  <si>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</si>
  <si>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</si>
  <si>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</si>
  <si>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</si>
  <si>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</si>
  <si>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</si>
  <si>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</si>
  <si>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</si>
  <si>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</si>
  <si>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</si>
  <si>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</si>
  <si>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</si>
  <si>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</si>
  <si>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</si>
  <si>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</si>
  <si>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</si>
  <si>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</si>
  <si>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</si>
  <si>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</si>
  <si>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</si>
  <si>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</si>
  <si>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</si>
  <si>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</si>
  <si>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</si>
  <si>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</si>
  <si>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</si>
  <si>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</si>
  <si>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</si>
  <si>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</si>
  <si>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</si>
  <si>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</si>
  <si>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</si>
  <si>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</si>
  <si>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</si>
  <si>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</si>
  <si>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</si>
  <si>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</si>
  <si>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</si>
  <si>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</si>
  <si>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</si>
  <si>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</si>
  <si>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</si>
  <si>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</si>
  <si>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</si>
  <si>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</si>
  <si>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</si>
  <si>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</si>
  <si>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</si>
  <si>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</si>
  <si>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</si>
  <si>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</si>
  <si>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</si>
  <si>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</si>
  <si>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</si>
  <si>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</si>
  <si>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</si>
  <si>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</si>
  <si>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</si>
  <si>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</si>
  <si>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</si>
  <si>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</si>
  <si>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</si>
  <si>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</si>
  <si>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</si>
  <si>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</si>
  <si>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</si>
  <si>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</si>
  <si>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</si>
  <si>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</si>
  <si>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</si>
  <si>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</si>
  <si>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</si>
  <si>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</si>
  <si>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</si>
  <si>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</si>
  <si>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</si>
  <si>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</si>
  <si>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</si>
  <si>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</si>
  <si>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</si>
  <si>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</si>
  <si>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</si>
  <si>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</si>
  <si>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</si>
  <si>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</si>
  <si>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</si>
  <si>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</si>
  <si>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</si>
  <si>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</si>
  <si>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</si>
  <si>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</si>
  <si>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</si>
  <si>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</si>
  <si>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</si>
  <si>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</si>
  <si>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</si>
  <si>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</si>
  <si>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</si>
  <si>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</si>
  <si>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</si>
  <si>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</si>
  <si>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</si>
  <si>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</si>
  <si>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</si>
  <si>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</si>
  <si>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</si>
  <si>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</si>
  <si>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</si>
  <si>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</si>
  <si>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</si>
  <si>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</si>
  <si>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</si>
  <si>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</si>
  <si>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</si>
  <si>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</si>
  <si>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</si>
  <si>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</si>
  <si>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</si>
  <si>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</si>
  <si>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</si>
  <si>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</si>
  <si>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</si>
  <si>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</si>
  <si>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</si>
  <si>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</si>
  <si>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</si>
  <si>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</si>
  <si>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</si>
  <si>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</si>
  <si>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</si>
  <si>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</si>
  <si>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</si>
  <si>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</si>
  <si>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</si>
  <si>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</si>
  <si>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</si>
  <si>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</si>
  <si>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</si>
  <si>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</si>
  <si>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</si>
  <si>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</si>
  <si>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</si>
  <si>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</si>
  <si>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</si>
  <si>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</si>
  <si>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</si>
  <si>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</si>
  <si>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</si>
  <si>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</si>
  <si>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</si>
  <si>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</si>
  <si>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</si>
  <si>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</si>
  <si>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</si>
  <si>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</si>
  <si>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</si>
  <si>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</si>
  <si>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</si>
  <si>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</si>
  <si>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</si>
  <si>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</si>
  <si>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</si>
  <si>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</si>
  <si>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</si>
  <si>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</si>
  <si>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</si>
  <si>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</si>
  <si>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</si>
  <si>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</si>
  <si>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</si>
  <si>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</si>
  <si>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</si>
  <si>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</si>
  <si>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</si>
  <si>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</si>
  <si>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</si>
  <si>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</si>
  <si>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</si>
  <si>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</si>
  <si>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</si>
  <si>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</si>
  <si>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</si>
  <si>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</si>
  <si>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</si>
  <si>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</si>
  <si>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</si>
  <si>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</si>
  <si>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</si>
  <si>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</si>
  <si>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</si>
  <si>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</si>
  <si>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</si>
  <si>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</si>
  <si>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</si>
  <si>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</si>
  <si>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</si>
  <si>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</si>
  <si>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</si>
  <si>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</si>
  <si>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</si>
  <si>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</si>
  <si>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</si>
  <si>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</si>
  <si>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</si>
  <si>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</si>
  <si>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</si>
  <si>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</si>
  <si>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</si>
  <si>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</si>
  <si>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</si>
  <si>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</si>
  <si>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</si>
  <si>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</si>
  <si>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</si>
  <si>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</si>
  <si>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</si>
  <si>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</si>
  <si>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</si>
  <si>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</si>
  <si>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</si>
  <si>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</si>
  <si>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</si>
  <si>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</si>
  <si>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</si>
  <si>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</si>
  <si>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</si>
  <si>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</si>
  <si>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</si>
  <si>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</si>
  <si>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</si>
  <si>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</si>
  <si>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</si>
  <si>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</si>
  <si>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</si>
  <si>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</si>
  <si>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</si>
  <si>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</si>
  <si>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</si>
  <si>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</si>
  <si>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</si>
  <si>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</si>
  <si>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</si>
  <si>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</si>
  <si>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</si>
  <si>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</si>
  <si>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</si>
  <si>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</si>
  <si>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</si>
  <si>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</si>
  <si>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</si>
  <si>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</si>
  <si>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</si>
  <si>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</si>
  <si>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</si>
  <si>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</si>
  <si>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</si>
  <si>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</si>
  <si>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</si>
  <si>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</si>
  <si>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</si>
  <si>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</si>
  <si>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</si>
  <si>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</si>
  <si>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</si>
  <si>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</si>
  <si>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</si>
  <si>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</si>
  <si>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</si>
  <si>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</si>
  <si>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</si>
  <si>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</si>
  <si>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</si>
  <si>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</si>
  <si>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</si>
  <si>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</si>
  <si>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</si>
  <si>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</si>
  <si>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</si>
  <si>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</si>
  <si>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</si>
  <si>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</si>
  <si>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</si>
  <si>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</si>
  <si>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</si>
  <si>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</si>
  <si>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</si>
  <si>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</si>
  <si>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</si>
  <si>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</si>
  <si>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</si>
  <si>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</si>
  <si>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</si>
  <si>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</si>
  <si>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</si>
  <si>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</si>
  <si>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</si>
  <si>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</si>
  <si>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</si>
  <si>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</si>
  <si>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</si>
  <si>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</si>
  <si>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</si>
  <si>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</si>
  <si>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</si>
  <si>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</si>
  <si>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</si>
  <si>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</si>
  <si>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</si>
  <si>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</si>
  <si>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</si>
  <si>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</si>
  <si>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</si>
  <si>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</si>
  <si>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</si>
  <si>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</si>
  <si>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</si>
  <si>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</si>
  <si>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</si>
  <si>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</si>
  <si>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</si>
  <si>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</si>
  <si>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</si>
  <si>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</si>
  <si>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</si>
  <si>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</si>
  <si>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</si>
  <si>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</si>
  <si>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</si>
  <si>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</si>
  <si>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</si>
  <si>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</si>
  <si>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</si>
  <si>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</si>
  <si>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</si>
  <si>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</si>
  <si>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</si>
  <si>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</si>
  <si>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</si>
  <si>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</si>
  <si>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</si>
  <si>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</si>
  <si>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</si>
  <si>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</si>
  <si>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</si>
  <si>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</si>
  <si>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</si>
  <si>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</si>
  <si>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</si>
  <si>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</si>
  <si>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</si>
  <si>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</si>
  <si>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</si>
  <si>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</si>
  <si>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</si>
  <si>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</si>
  <si>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</si>
  <si>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</si>
  <si>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</si>
  <si>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</si>
  <si>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</si>
  <si>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</si>
  <si>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</si>
  <si>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</si>
  <si>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</si>
  <si>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</si>
  <si>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</si>
  <si>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</si>
  <si>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</si>
  <si>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</si>
  <si>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</si>
  <si>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</si>
  <si>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</si>
  <si>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</si>
  <si>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</si>
  <si>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</si>
  <si>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</si>
  <si>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</si>
  <si>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</si>
  <si>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</si>
  <si>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</si>
  <si>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</si>
  <si>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</si>
  <si>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</si>
  <si>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</si>
  <si>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</si>
  <si>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</si>
  <si>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</si>
  <si>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</si>
  <si>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</si>
  <si>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</si>
  <si>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</si>
  <si>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</si>
  <si>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</si>
  <si>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</si>
  <si>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</si>
  <si>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</si>
  <si>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</si>
  <si>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</si>
  <si>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</si>
  <si>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</si>
  <si>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</si>
  <si>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</si>
  <si>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</si>
  <si>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</si>
  <si>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</si>
  <si>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</si>
  <si>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</si>
  <si>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</si>
  <si>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</si>
  <si>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</si>
  <si>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</si>
  <si>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</si>
  <si>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</si>
  <si>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</si>
  <si>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</si>
  <si>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</si>
  <si>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</si>
  <si>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</si>
  <si>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</si>
  <si>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</si>
  <si>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</si>
  <si>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</si>
  <si>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</si>
  <si>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</si>
  <si>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</si>
  <si>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</si>
  <si>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</si>
  <si>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</si>
  <si>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</si>
  <si>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</si>
  <si>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</si>
  <si>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</si>
  <si>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</si>
  <si>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</si>
  <si>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</si>
  <si>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</si>
  <si>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</si>
  <si>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</si>
  <si>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</si>
  <si>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</si>
  <si>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</si>
  <si>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</si>
  <si>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</si>
  <si>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</si>
  <si>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</si>
  <si>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</si>
  <si>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</si>
  <si>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</si>
  <si>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</si>
  <si>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</si>
  <si>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</si>
  <si>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</si>
  <si>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</si>
  <si>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</si>
  <si>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</si>
  <si>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</si>
  <si>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</si>
  <si>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</si>
  <si>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</si>
  <si>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</si>
  <si>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</si>
  <si>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</si>
  <si>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</si>
  <si>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</si>
  <si>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</si>
  <si>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</si>
  <si>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</si>
  <si>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</si>
  <si>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</si>
  <si>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</si>
  <si>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</si>
  <si>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</si>
  <si>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</si>
  <si>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</si>
  <si>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</si>
  <si>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</si>
  <si>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</si>
  <si>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</si>
  <si>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</si>
  <si>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</si>
  <si>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</si>
  <si>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</si>
  <si>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</si>
  <si>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</si>
  <si>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</si>
  <si>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</si>
  <si>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</si>
  <si>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</si>
  <si>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</si>
  <si>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</si>
  <si>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</si>
  <si>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</si>
  <si>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</si>
  <si>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</si>
  <si>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</si>
  <si>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</si>
  <si>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</si>
  <si>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</si>
  <si>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</si>
  <si>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</si>
  <si>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</si>
  <si>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</si>
  <si>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</si>
  <si>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</si>
  <si>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</si>
  <si>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</si>
  <si>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</si>
  <si>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</si>
  <si>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</si>
  <si>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</si>
  <si>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</si>
  <si>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</si>
  <si>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</si>
  <si>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</si>
  <si>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</si>
  <si>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</si>
  <si>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</si>
  <si>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</si>
  <si>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</si>
  <si>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</si>
  <si>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</si>
  <si>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</si>
  <si>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</si>
  <si>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</si>
  <si>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</si>
  <si>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</si>
  <si>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</si>
  <si>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</si>
  <si>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</si>
  <si>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</si>
  <si>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</si>
  <si>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</si>
  <si>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</si>
  <si>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</si>
  <si>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</si>
  <si>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</si>
  <si>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</si>
  <si>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</si>
  <si>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</si>
  <si>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</si>
  <si>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</si>
  <si>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</si>
  <si>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</si>
  <si>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</si>
  <si>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</si>
  <si>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</si>
  <si>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</si>
  <si>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</si>
  <si>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</si>
  <si>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</si>
  <si>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</si>
  <si>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</si>
  <si>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</si>
  <si>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</si>
  <si>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</si>
  <si>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</si>
  <si>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</si>
  <si>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</si>
  <si>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</si>
  <si>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</si>
  <si>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</si>
  <si>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</si>
  <si>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</si>
  <si>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</si>
  <si>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</si>
  <si>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</si>
  <si>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</si>
  <si>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</si>
  <si>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</si>
  <si>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</si>
  <si>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</si>
  <si>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</si>
  <si>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</si>
  <si>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</si>
  <si>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</si>
  <si>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</si>
  <si>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</si>
  <si>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</si>
  <si>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</si>
  <si>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</si>
  <si>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</si>
  <si>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</si>
  <si>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</si>
  <si>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</si>
  <si>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</si>
  <si>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</si>
  <si>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</si>
  <si>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</si>
  <si>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</si>
  <si>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</si>
  <si>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</si>
  <si>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</si>
  <si>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</si>
  <si>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</si>
  <si>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</si>
  <si>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</si>
  <si>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</si>
  <si>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</si>
  <si>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</si>
  <si>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</si>
  <si>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</si>
  <si>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</si>
  <si>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</si>
  <si>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</si>
  <si>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</si>
  <si>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</si>
  <si>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</si>
  <si>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</si>
  <si>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</si>
  <si>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</si>
  <si>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</si>
  <si>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</si>
  <si>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</si>
  <si>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</si>
  <si>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</si>
  <si>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</si>
  <si>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</si>
  <si>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</si>
  <si>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</si>
  <si>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</si>
  <si>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</si>
  <si>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</si>
  <si>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</si>
  <si>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</si>
  <si>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</si>
  <si>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</si>
  <si>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</si>
  <si>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</si>
  <si>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</si>
  <si>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</si>
  <si>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</si>
  <si>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</si>
  <si>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</si>
  <si>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</si>
  <si>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</si>
  <si>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</si>
  <si>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</si>
  <si>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</si>
  <si>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</si>
  <si>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</si>
  <si>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</si>
  <si>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</si>
  <si>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</si>
  <si>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</si>
  <si>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</si>
  <si>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</si>
  <si>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</si>
  <si>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</si>
  <si>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</si>
  <si>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</si>
  <si>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</si>
  <si>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</si>
  <si>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</si>
  <si>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</si>
  <si>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</si>
  <si>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</si>
  <si>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</si>
  <si>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</si>
  <si>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</si>
  <si>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</si>
  <si>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</si>
  <si>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</si>
  <si>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</si>
  <si>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</si>
  <si>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</si>
  <si>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</si>
  <si>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</si>
  <si>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</si>
  <si>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</si>
  <si>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</si>
  <si>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</si>
  <si>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</si>
  <si>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</si>
  <si>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</si>
  <si>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</si>
  <si>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</si>
  <si>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</si>
  <si>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</si>
  <si>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</si>
  <si>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</si>
  <si>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</si>
  <si>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</si>
  <si>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</si>
  <si>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</si>
  <si>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</si>
  <si>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</si>
  <si>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</si>
  <si>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</si>
  <si>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</si>
  <si>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</si>
  <si>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</si>
  <si>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</si>
  <si>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</si>
  <si>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</si>
  <si>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</si>
  <si>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</si>
  <si>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</si>
  <si>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</si>
  <si>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</si>
  <si>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</si>
  <si>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</si>
  <si>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</si>
  <si>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</si>
  <si>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</si>
  <si>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</si>
  <si>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</si>
  <si>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</si>
  <si>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</si>
  <si>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</si>
  <si>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</si>
  <si>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</si>
  <si>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</si>
  <si>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</si>
  <si>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</si>
  <si>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</si>
  <si>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</si>
  <si>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</si>
  <si>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</si>
  <si>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</si>
  <si>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</si>
  <si>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</si>
  <si>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</si>
  <si>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</si>
  <si>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</si>
  <si>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</si>
  <si>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</si>
  <si>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</si>
  <si>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</si>
  <si>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</si>
  <si>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</si>
  <si>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</si>
  <si>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</si>
  <si>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</si>
  <si>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</si>
  <si>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</si>
  <si>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</si>
  <si>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</si>
  <si>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</si>
  <si>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</si>
  <si>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</si>
  <si>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</si>
  <si>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</si>
  <si>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</si>
  <si>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</si>
  <si>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</si>
  <si>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</si>
  <si>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</si>
  <si>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</si>
  <si>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</si>
  <si>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</si>
  <si>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</si>
  <si>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</si>
  <si>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</si>
  <si>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</si>
  <si>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</si>
  <si>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</si>
  <si>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</si>
  <si>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</si>
  <si>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</si>
  <si>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</si>
  <si>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</si>
  <si>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</si>
  <si>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</si>
  <si>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</si>
  <si>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</si>
  <si>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</si>
  <si>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</si>
  <si>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</si>
  <si>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</si>
  <si>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</si>
  <si>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</si>
  <si>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</si>
  <si>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</si>
  <si>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</si>
  <si>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</si>
  <si>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</si>
  <si>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</si>
  <si>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</si>
  <si>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</si>
  <si>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</si>
  <si>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</si>
  <si>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</si>
  <si>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</si>
  <si>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</si>
  <si>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</si>
  <si>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</si>
  <si>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</si>
  <si>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</si>
  <si>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</si>
  <si>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</si>
  <si>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</si>
  <si>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</si>
  <si>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</si>
  <si>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</si>
  <si>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</si>
  <si>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</si>
  <si>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</si>
  <si>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</si>
  <si>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</si>
  <si>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</si>
  <si>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</si>
  <si>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</si>
  <si>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</si>
  <si>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</si>
  <si>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</si>
  <si>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</si>
  <si>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</si>
  <si>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</si>
  <si>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</si>
  <si>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</si>
  <si>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</si>
  <si>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</si>
  <si>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</si>
  <si>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</si>
  <si>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</si>
  <si>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</si>
  <si>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</si>
  <si>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</si>
  <si>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</si>
  <si>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</si>
  <si>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</si>
  <si>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</si>
  <si>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</si>
  <si>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</si>
  <si>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</si>
  <si>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</si>
  <si>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</si>
  <si>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</si>
  <si>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</si>
  <si>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</si>
  <si>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</si>
  <si>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</si>
  <si>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</si>
  <si>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</si>
  <si>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</si>
  <si>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</si>
  <si>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</si>
  <si>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</si>
  <si>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</si>
  <si>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</si>
  <si>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</si>
  <si>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</si>
  <si>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</si>
  <si>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</si>
  <si>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</si>
  <si>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</si>
  <si>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</si>
  <si>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</si>
  <si>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</si>
  <si>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</si>
  <si>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</si>
  <si>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</si>
  <si>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</si>
  <si>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</si>
  <si>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</si>
  <si>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</si>
  <si>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</si>
  <si>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</si>
  <si>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</si>
  <si>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</si>
  <si>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</si>
  <si>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</si>
  <si>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</si>
  <si>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</si>
  <si>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</si>
  <si>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</si>
  <si>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</si>
  <si>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</si>
  <si>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</si>
  <si>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</si>
  <si>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</si>
  <si>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</si>
  <si>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</si>
  <si>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</si>
  <si>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</si>
  <si>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</si>
  <si>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</si>
  <si>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</si>
  <si>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</si>
  <si>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</si>
  <si>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</si>
  <si>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</si>
  <si>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</si>
  <si>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</si>
  <si>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</si>
  <si>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</si>
  <si>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</si>
  <si>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</si>
  <si>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</si>
  <si>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</si>
  <si>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</si>
  <si>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</si>
  <si>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</si>
  <si>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</si>
  <si>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</si>
  <si>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</si>
  <si>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</si>
  <si>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</si>
  <si>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</si>
  <si>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</si>
  <si>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</si>
  <si>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</si>
  <si>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</si>
  <si>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</si>
  <si>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</si>
  <si>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</si>
  <si>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</si>
  <si>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</si>
  <si>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</si>
  <si>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</si>
  <si>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</si>
  <si>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</si>
  <si>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</si>
  <si>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</si>
  <si>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</si>
  <si>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</si>
  <si>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</si>
  <si>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</si>
  <si>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</si>
  <si>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</si>
  <si>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</si>
  <si>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</si>
  <si>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</si>
  <si>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</si>
  <si>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</si>
  <si>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</si>
  <si>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</si>
  <si>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</si>
  <si>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</si>
  <si>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</si>
  <si>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</si>
  <si>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</si>
  <si>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</si>
  <si>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</si>
  <si>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</si>
  <si>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</si>
  <si>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</si>
  <si>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</si>
  <si>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</si>
  <si>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</si>
  <si>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</si>
  <si>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</si>
  <si>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</si>
  <si>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</si>
  <si>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</si>
  <si>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</si>
  <si>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</si>
  <si>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</si>
  <si>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</si>
  <si>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</si>
  <si>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</si>
  <si>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</si>
  <si>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</si>
  <si>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</si>
  <si>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</si>
  <si>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</si>
  <si>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</si>
  <si>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</si>
  <si>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</si>
  <si>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</si>
  <si>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</si>
  <si>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</si>
  <si>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</si>
  <si>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</si>
  <si>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</si>
  <si>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</si>
  <si>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</si>
  <si>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</si>
  <si>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</si>
  <si>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</si>
  <si>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</si>
  <si>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</si>
  <si>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</si>
  <si>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</si>
  <si>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</si>
  <si>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</si>
  <si>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</si>
  <si>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</si>
  <si>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</si>
  <si>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</si>
  <si>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</si>
  <si>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</si>
  <si>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</si>
  <si>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</si>
  <si>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</si>
  <si>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</si>
  <si>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</si>
  <si>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</si>
  <si>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</si>
  <si>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</si>
  <si>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</si>
  <si>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</si>
  <si>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</si>
  <si>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</si>
  <si>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</si>
  <si>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</si>
  <si>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</si>
  <si>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</si>
  <si>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</si>
  <si>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</si>
  <si>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</si>
  <si>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</si>
  <si>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</si>
  <si>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</si>
  <si>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</si>
  <si>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</si>
  <si>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</si>
  <si>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</si>
  <si>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</si>
  <si>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</si>
  <si>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</si>
  <si>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</si>
  <si>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</si>
  <si>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</si>
  <si>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</si>
  <si>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</si>
  <si>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</si>
  <si>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</si>
  <si>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</si>
  <si>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</si>
  <si>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</si>
  <si>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</si>
  <si>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</si>
  <si>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</si>
  <si>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</si>
  <si>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</si>
  <si>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</si>
  <si>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</si>
  <si>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</si>
  <si>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</si>
  <si>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</si>
  <si>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</si>
  <si>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</si>
  <si>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</si>
  <si>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</si>
  <si>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</si>
  <si>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</si>
  <si>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</si>
  <si>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</si>
  <si>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</si>
  <si>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</si>
  <si>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</si>
  <si>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</si>
  <si>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</si>
  <si>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</si>
  <si>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</si>
  <si>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</si>
  <si>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</si>
  <si>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</si>
  <si>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</si>
  <si>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</si>
  <si>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</si>
  <si>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</si>
  <si>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</si>
  <si>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</si>
  <si>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</si>
  <si>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</si>
  <si>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</si>
  <si>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</si>
  <si>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</si>
  <si>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</si>
  <si>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</si>
  <si>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</si>
  <si>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</si>
  <si>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</si>
  <si>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</si>
  <si>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</si>
  <si>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</si>
  <si>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</si>
  <si>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</si>
  <si>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</si>
  <si>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</si>
  <si>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</si>
  <si>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</si>
  <si>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</si>
  <si>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</si>
  <si>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</si>
  <si>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</si>
  <si>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</si>
  <si>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</si>
  <si>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</si>
  <si>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</si>
  <si>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</si>
  <si>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</si>
  <si>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</si>
  <si>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</si>
  <si>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</si>
  <si>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</si>
  <si>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</si>
  <si>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</si>
  <si>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</si>
  <si>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</si>
  <si>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</si>
  <si>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</si>
  <si>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</si>
  <si>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</si>
  <si>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</si>
  <si>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</si>
  <si>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</si>
  <si>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</si>
  <si>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</si>
  <si>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</si>
  <si>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</si>
  <si>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</si>
  <si>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</si>
  <si>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</si>
  <si>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</si>
  <si>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</si>
  <si>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</si>
  <si>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</si>
  <si>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</si>
  <si>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</si>
  <si>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</si>
  <si>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</si>
  <si>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</si>
  <si>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</si>
  <si>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</si>
  <si>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</si>
  <si>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</si>
  <si>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</si>
  <si>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</si>
  <si>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</si>
  <si>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</si>
  <si>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</si>
  <si>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</si>
  <si>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</si>
  <si>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</si>
  <si>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</si>
  <si>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</si>
  <si>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</si>
  <si>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</si>
  <si>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</si>
  <si>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</si>
  <si>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</si>
  <si>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</si>
  <si>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</si>
  <si>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</si>
  <si>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</si>
  <si>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</si>
  <si>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</si>
  <si>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</si>
  <si>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</si>
  <si>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</si>
  <si>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</si>
  <si>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</si>
  <si>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</si>
  <si>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</si>
  <si>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</si>
  <si>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</si>
  <si>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</si>
  <si>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</si>
  <si>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</si>
  <si>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</si>
  <si>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</si>
  <si>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</si>
  <si>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</si>
  <si>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</si>
  <si>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</si>
  <si>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</si>
  <si>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</si>
  <si>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</si>
  <si>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</si>
  <si>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</si>
  <si>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</si>
  <si>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</si>
  <si>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</si>
  <si>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</si>
  <si>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</si>
  <si>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</si>
  <si>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</si>
  <si>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</si>
  <si>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</si>
  <si>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</si>
  <si>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</si>
  <si>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</si>
  <si>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</si>
  <si>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</si>
  <si>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</si>
  <si>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</si>
  <si>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</si>
  <si>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</si>
  <si>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</si>
  <si>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</si>
  <si>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</si>
  <si>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</si>
  <si>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</si>
  <si>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</si>
  <si>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</si>
  <si>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</si>
  <si>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</si>
  <si>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</si>
  <si>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</si>
  <si>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</si>
  <si>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</si>
  <si>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</si>
  <si>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</si>
  <si>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</si>
  <si>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</si>
  <si>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</si>
  <si>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</si>
  <si>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</si>
  <si>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</si>
  <si>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</si>
  <si>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</si>
  <si>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</si>
  <si>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</si>
  <si>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</si>
  <si>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</si>
  <si>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</si>
  <si>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</si>
  <si>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</si>
  <si>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</si>
  <si>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</si>
  <si>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</si>
  <si>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</si>
  <si>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</si>
  <si>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</si>
  <si>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</si>
  <si>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</si>
  <si>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</si>
  <si>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</si>
  <si>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</si>
  <si>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</si>
  <si>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</si>
  <si>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</si>
  <si>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</si>
  <si>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</si>
  <si>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</si>
  <si>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</si>
  <si>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</si>
  <si>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</si>
  <si>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</si>
  <si>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</si>
  <si>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</si>
  <si>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</si>
  <si>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</si>
  <si>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</si>
  <si>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</si>
  <si>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</si>
  <si>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</si>
  <si>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</si>
  <si>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</si>
  <si>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</si>
  <si>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</si>
  <si>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</si>
  <si>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</si>
  <si>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</si>
  <si>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</si>
  <si>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</si>
  <si>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</si>
  <si>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</si>
  <si>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</si>
  <si>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</si>
  <si>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</si>
  <si>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</si>
  <si>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</si>
  <si>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</si>
  <si>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</si>
  <si>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</si>
  <si>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</si>
  <si>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</si>
  <si>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</si>
  <si>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</si>
  <si>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</si>
  <si>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</si>
  <si>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</si>
  <si>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</si>
  <si>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</si>
  <si>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</si>
  <si>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</si>
  <si>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</si>
  <si>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</si>
  <si>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</si>
  <si>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</si>
  <si>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</si>
  <si>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</si>
  <si>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</si>
  <si>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</si>
  <si>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</si>
  <si>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</si>
  <si>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</si>
  <si>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</si>
  <si>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</si>
  <si>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</si>
  <si>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</si>
  <si>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</si>
  <si>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</si>
  <si>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</si>
  <si>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</si>
  <si>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</si>
  <si>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</si>
  <si>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</si>
  <si>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</si>
  <si>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</si>
  <si>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</si>
  <si>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</si>
  <si>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</si>
  <si>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</si>
  <si>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</si>
  <si>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</si>
  <si>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</si>
  <si>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</si>
  <si>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</si>
  <si>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</si>
  <si>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</si>
  <si>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</si>
  <si>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</si>
  <si>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</si>
  <si>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</si>
  <si>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</si>
  <si>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</si>
  <si>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</si>
  <si>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</si>
  <si>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</si>
  <si>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</si>
  <si>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</si>
  <si>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</si>
  <si>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</si>
  <si>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</si>
  <si>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</si>
  <si>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</si>
  <si>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</si>
  <si>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</si>
  <si>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</si>
  <si>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</si>
  <si>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</si>
  <si>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</si>
  <si>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</si>
  <si>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</si>
  <si>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</si>
  <si>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</si>
  <si>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</si>
  <si>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</si>
  <si>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</si>
  <si>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</si>
  <si>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</si>
  <si>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</si>
  <si>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</si>
  <si>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</si>
  <si>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</si>
  <si>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</si>
  <si>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</si>
  <si>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</si>
  <si>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</si>
  <si>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</si>
  <si>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</si>
  <si>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</si>
  <si>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</si>
  <si>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</si>
  <si>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</si>
  <si>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</si>
  <si>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</si>
  <si>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</si>
  <si>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</si>
  <si>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</si>
  <si>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</si>
  <si>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</si>
  <si>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</si>
  <si>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</si>
  <si>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</si>
  <si>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</si>
  <si>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</si>
  <si>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</si>
  <si>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</si>
  <si>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</si>
  <si>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</si>
  <si>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</si>
  <si>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</si>
  <si>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</si>
  <si>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</si>
  <si>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</si>
  <si>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</si>
  <si>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</si>
  <si>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</si>
  <si>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</si>
  <si>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</si>
  <si>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</si>
  <si>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</si>
  <si>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</si>
  <si>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</si>
  <si>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</si>
  <si>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</si>
  <si>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</si>
  <si>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</si>
  <si>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</si>
  <si>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</si>
  <si>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</si>
  <si>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</si>
  <si>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</si>
  <si>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</si>
  <si>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</si>
  <si>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</si>
  <si>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</si>
  <si>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</si>
  <si>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</si>
  <si>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</si>
  <si>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</si>
  <si>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</si>
  <si>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</si>
  <si>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</si>
  <si>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</si>
  <si>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</si>
  <si>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</si>
  <si>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</si>
  <si>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</si>
  <si>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</si>
  <si>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</si>
  <si>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</si>
  <si>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</si>
  <si>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</si>
  <si>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</si>
  <si>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</si>
  <si>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</si>
  <si>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</si>
  <si>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</si>
  <si>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</si>
  <si>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</si>
  <si>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</si>
  <si>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</si>
  <si>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</si>
  <si>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</si>
  <si>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</si>
  <si>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</si>
  <si>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</si>
  <si>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</si>
  <si>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</si>
  <si>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</si>
  <si>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</si>
  <si>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</si>
  <si>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</si>
  <si>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</si>
  <si>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</si>
  <si>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</si>
  <si>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</si>
  <si>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</si>
  <si>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</si>
  <si>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</si>
  <si>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</si>
  <si>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</si>
  <si>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</si>
  <si>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</si>
  <si>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</si>
  <si>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</si>
  <si>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</si>
  <si>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</si>
  <si>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</si>
  <si>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</si>
  <si>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</si>
  <si>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</si>
  <si>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</si>
  <si>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</si>
  <si>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</si>
  <si>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</si>
  <si>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</si>
  <si>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</si>
  <si>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</si>
  <si>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</si>
  <si>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</si>
  <si>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</si>
  <si>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</si>
  <si>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</si>
  <si>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</si>
  <si>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</si>
  <si>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</si>
  <si>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</si>
  <si>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</si>
  <si>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</si>
  <si>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</si>
  <si>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</si>
  <si>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</si>
  <si>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</si>
  <si>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</si>
  <si>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</si>
  <si>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</si>
  <si>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</si>
  <si>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</si>
  <si>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</si>
  <si>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</si>
  <si>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</si>
  <si>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</si>
  <si>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</si>
  <si>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</si>
  <si>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</si>
  <si>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</si>
  <si>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</si>
  <si>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</si>
  <si>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</si>
  <si>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</si>
  <si>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</si>
  <si>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</si>
  <si>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</si>
  <si>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</si>
  <si>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</si>
  <si>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</si>
  <si>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</si>
  <si>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</si>
  <si>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</si>
  <si>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</si>
  <si>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</si>
  <si>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</si>
  <si>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</si>
  <si>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</si>
  <si>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</si>
  <si>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</si>
  <si>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</si>
  <si>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</si>
  <si>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</si>
  <si>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</si>
  <si>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</si>
  <si>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</si>
  <si>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</si>
  <si>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</si>
  <si>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</si>
  <si>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</si>
  <si>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</si>
  <si>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</si>
  <si>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</si>
  <si>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</si>
  <si>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</si>
  <si>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</si>
  <si>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</si>
  <si>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</si>
  <si>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</si>
  <si>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</si>
  <si>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</si>
  <si>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</si>
  <si>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</si>
  <si>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</si>
  <si>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</si>
  <si>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</si>
  <si>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</si>
  <si>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</si>
  <si>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</si>
  <si>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</si>
  <si>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</si>
  <si>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</si>
  <si>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</si>
  <si>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</si>
  <si>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</si>
  <si>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</si>
  <si>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</si>
  <si>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</si>
  <si>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</si>
  <si>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</si>
  <si>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</si>
  <si>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</si>
  <si>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</si>
  <si>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</si>
  <si>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</si>
  <si>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</si>
  <si>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</si>
  <si>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</si>
  <si>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</si>
  <si>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</si>
  <si>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</si>
  <si>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</si>
  <si>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</si>
  <si>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</si>
  <si>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</si>
  <si>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</si>
  <si>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</si>
  <si>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</si>
  <si>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</si>
  <si>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</si>
  <si>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</si>
  <si>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</si>
  <si>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</si>
  <si>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</si>
  <si>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</si>
  <si>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</si>
  <si>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</si>
  <si>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</si>
  <si>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</si>
  <si>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</si>
  <si>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</si>
  <si>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</si>
  <si>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</si>
  <si>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</si>
  <si>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</si>
  <si>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</si>
  <si>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</si>
  <si>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</si>
  <si>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</si>
  <si>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</si>
  <si>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</si>
  <si>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</si>
  <si>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</si>
  <si>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</si>
  <si>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</si>
  <si>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</si>
  <si>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</si>
  <si>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</si>
  <si>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</si>
  <si>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</si>
  <si>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</si>
  <si>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</si>
  <si>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</si>
  <si>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</si>
  <si>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</si>
  <si>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</si>
  <si>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</si>
  <si>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</si>
  <si>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</si>
  <si>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</si>
  <si>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</si>
  <si>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</si>
  <si>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</si>
  <si>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</si>
  <si>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</si>
  <si>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</si>
  <si>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</si>
  <si>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</si>
  <si>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</si>
  <si>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</si>
  <si>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</si>
  <si>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</si>
  <si>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</si>
  <si>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</si>
  <si>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</si>
  <si>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</si>
  <si>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</si>
  <si>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</si>
  <si>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</si>
  <si>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</si>
  <si>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</si>
  <si>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</si>
  <si>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</si>
  <si>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</si>
  <si>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</si>
  <si>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</si>
  <si>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</si>
  <si>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</si>
  <si>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</si>
  <si>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</si>
  <si>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</si>
  <si>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</si>
  <si>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</si>
  <si>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</si>
  <si>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</si>
  <si>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</si>
  <si>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</si>
  <si>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</si>
  <si>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</si>
  <si>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</si>
  <si>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</si>
  <si>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</si>
  <si>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</si>
  <si>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</si>
  <si>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</si>
  <si>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</si>
  <si>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</si>
  <si>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</si>
  <si>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</si>
  <si>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</si>
  <si>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</si>
  <si>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</si>
  <si>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</si>
  <si>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</si>
  <si>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</si>
  <si>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</si>
  <si>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</si>
  <si>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</si>
  <si>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</si>
  <si>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</si>
  <si>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</si>
  <si>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</si>
  <si>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</si>
  <si>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</si>
  <si>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</si>
  <si>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</si>
  <si>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</si>
  <si>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</si>
  <si>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</si>
  <si>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</si>
  <si>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</si>
  <si>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</si>
  <si>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</si>
  <si>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</si>
  <si>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</si>
  <si>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</si>
  <si>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</si>
  <si>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</si>
  <si>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</si>
  <si>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</si>
  <si>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</si>
  <si>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</si>
  <si>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</si>
  <si>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</si>
  <si>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</si>
  <si>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</si>
  <si>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</si>
  <si>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</si>
  <si>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</si>
  <si>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</si>
  <si>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</si>
  <si>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</si>
  <si>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</si>
  <si>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</si>
  <si>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</si>
  <si>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</si>
  <si>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</si>
  <si>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</si>
  <si>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</si>
  <si>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</si>
  <si>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</si>
  <si>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</si>
  <si>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</si>
  <si>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</si>
  <si>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</si>
  <si>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</si>
  <si>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</si>
  <si>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</si>
  <si>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</si>
  <si>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</si>
  <si>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</si>
  <si>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</si>
  <si>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</si>
  <si>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</si>
  <si>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</si>
  <si>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</si>
  <si>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</si>
  <si>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</si>
  <si>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</si>
  <si>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</si>
  <si>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</si>
  <si>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</si>
  <si>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</si>
  <si>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</si>
  <si>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</si>
  <si>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</si>
  <si>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</si>
  <si>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</si>
  <si>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</si>
  <si>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</si>
  <si>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</si>
  <si>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</si>
  <si>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</si>
  <si>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</si>
  <si>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</si>
  <si>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</si>
  <si>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</si>
  <si>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</si>
  <si>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</si>
  <si>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</si>
  <si>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</si>
  <si>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</si>
  <si>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</si>
  <si>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</si>
  <si>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</si>
  <si>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</si>
  <si>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</si>
  <si>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</si>
  <si>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</si>
  <si>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</si>
  <si>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</si>
  <si>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</si>
  <si>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</si>
  <si>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</si>
  <si>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</si>
  <si>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</si>
  <si>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</si>
  <si>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</si>
  <si>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</si>
  <si>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</si>
  <si>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</si>
  <si>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</si>
  <si>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</si>
  <si>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</si>
  <si>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</si>
  <si>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</si>
  <si>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</si>
  <si>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</si>
  <si>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</si>
  <si>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</si>
  <si>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</si>
  <si>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</si>
  <si>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</si>
  <si>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</si>
  <si>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</si>
  <si>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</si>
  <si>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</si>
  <si>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</si>
  <si>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</si>
  <si>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</si>
  <si>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</si>
  <si>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</si>
  <si>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</si>
  <si>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</si>
  <si>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</si>
  <si>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</si>
  <si>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</si>
  <si>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</si>
  <si>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</si>
  <si>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</si>
  <si>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</si>
  <si>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</si>
  <si>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</si>
  <si>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</si>
  <si>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</si>
  <si>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</si>
  <si>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</si>
  <si>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</si>
  <si>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</si>
  <si>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</si>
  <si>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</si>
  <si>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</si>
  <si>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</si>
  <si>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</si>
  <si>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</si>
  <si>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</si>
  <si>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</si>
  <si>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</si>
  <si>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</si>
  <si>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</si>
  <si>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</si>
  <si>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</si>
  <si>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</si>
  <si>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</si>
  <si>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</si>
  <si>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</si>
  <si>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</si>
  <si>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</si>
  <si>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</si>
  <si>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</si>
  <si>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</si>
  <si>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</si>
  <si>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</si>
  <si>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</si>
  <si>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</si>
  <si>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</si>
  <si>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</si>
  <si>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</si>
  <si>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</si>
  <si>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</si>
  <si>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</si>
  <si>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</si>
  <si>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</si>
  <si>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</si>
  <si>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</si>
  <si>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</si>
  <si>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</si>
  <si>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</si>
  <si>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</si>
  <si>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</si>
  <si>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</si>
  <si>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</si>
  <si>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</si>
  <si>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</si>
  <si>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</si>
  <si>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</si>
  <si>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</si>
  <si>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</si>
  <si>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</si>
  <si>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</si>
  <si>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</si>
  <si>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</si>
  <si>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</si>
  <si>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</si>
  <si>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</si>
  <si>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</si>
  <si>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</si>
  <si>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</si>
  <si>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</si>
  <si>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</si>
  <si>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</si>
  <si>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</si>
  <si>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</si>
  <si>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</si>
  <si>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</si>
  <si>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</si>
  <si>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</si>
  <si>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</si>
  <si>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</si>
  <si>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</si>
  <si>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</si>
  <si>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</si>
  <si>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</si>
  <si>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</si>
  <si>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</si>
  <si>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</si>
  <si>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</si>
  <si>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</si>
  <si>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</si>
  <si>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</si>
  <si>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</si>
  <si>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</si>
  <si>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</si>
  <si>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</si>
  <si>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</si>
  <si>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</si>
  <si>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</si>
  <si>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</si>
  <si>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</si>
  <si>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</si>
  <si>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</si>
  <si>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</si>
  <si>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</si>
  <si>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</si>
  <si>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</si>
  <si>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</si>
  <si>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</si>
  <si>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</si>
  <si>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</si>
  <si>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</si>
  <si>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</si>
  <si>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</si>
  <si>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</si>
  <si>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</si>
  <si>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</si>
  <si>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</si>
  <si>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</si>
  <si>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</si>
  <si>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</si>
  <si>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</si>
  <si>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</si>
  <si>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</si>
  <si>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</si>
  <si>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</si>
  <si>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</si>
  <si>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</si>
  <si>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</si>
  <si>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</si>
  <si>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</si>
  <si>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</si>
  <si>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</si>
  <si>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</si>
  <si>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</si>
  <si>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</si>
  <si>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</si>
  <si>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</si>
  <si>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</si>
  <si>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</si>
  <si>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</si>
  <si>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</si>
  <si>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</si>
  <si>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</si>
  <si>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</si>
  <si>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</si>
  <si>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</si>
  <si>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</si>
  <si>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</si>
  <si>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</si>
  <si>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</si>
  <si>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</si>
  <si>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</si>
  <si>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</si>
  <si>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</si>
  <si>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</si>
  <si>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</si>
  <si>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</si>
  <si>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</si>
  <si>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</si>
  <si>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</si>
  <si>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</si>
  <si>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</si>
  <si>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</si>
  <si>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</si>
  <si>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</si>
  <si>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</si>
  <si>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</si>
  <si>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</si>
  <si>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</si>
  <si>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</si>
  <si>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</si>
  <si>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</si>
  <si>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</si>
  <si>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</si>
  <si>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</si>
  <si>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</si>
  <si>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</si>
  <si>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</si>
  <si>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</si>
  <si>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</si>
  <si>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</si>
  <si>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</si>
  <si>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</si>
  <si>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</si>
  <si>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</si>
  <si>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</si>
  <si>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</si>
  <si>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</si>
  <si>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</si>
  <si>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</si>
  <si>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</si>
  <si>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</si>
  <si>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</si>
  <si>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</si>
  <si>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</si>
  <si>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</si>
  <si>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</si>
  <si>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</si>
  <si>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</si>
  <si>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</si>
  <si>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</si>
  <si>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</si>
  <si>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</si>
  <si>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</si>
  <si>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</si>
  <si>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</si>
  <si>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</si>
  <si>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</si>
  <si>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</si>
  <si>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</si>
  <si>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</si>
  <si>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</si>
  <si>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</si>
  <si>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</si>
  <si>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</si>
  <si>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</si>
  <si>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</si>
  <si>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</si>
  <si>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</si>
  <si>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</si>
  <si>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</si>
  <si>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</si>
  <si>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</si>
  <si>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</si>
  <si>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</si>
  <si>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</si>
  <si>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</si>
  <si>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</si>
  <si>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</si>
  <si>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</si>
  <si>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</si>
  <si>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</si>
  <si>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</si>
  <si>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</si>
  <si>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</si>
  <si>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</si>
  <si>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</si>
  <si>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</si>
  <si>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</si>
  <si>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</si>
  <si>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</si>
  <si>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</si>
  <si>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</si>
  <si>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</si>
  <si>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</si>
  <si>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</si>
  <si>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</si>
  <si>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</si>
  <si>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</si>
  <si>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</si>
  <si>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</si>
  <si>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</si>
  <si>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</si>
  <si>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</si>
  <si>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</si>
  <si>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</si>
  <si>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</si>
  <si>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</si>
  <si>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</si>
  <si>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</si>
  <si>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</si>
  <si>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</si>
  <si>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</si>
  <si>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</si>
  <si>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</si>
  <si>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</si>
  <si>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</si>
  <si>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</si>
  <si>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</si>
  <si>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</si>
  <si>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</si>
  <si>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</si>
  <si>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</si>
  <si>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</si>
  <si>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</si>
  <si>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</si>
  <si>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</si>
  <si>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</si>
  <si>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</si>
  <si>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</si>
  <si>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</si>
  <si>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</si>
  <si>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</si>
  <si>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</si>
  <si>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</si>
  <si>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</si>
  <si>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</si>
  <si>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</si>
  <si>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</si>
  <si>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</si>
  <si>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</si>
  <si>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</si>
  <si>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</si>
  <si>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</si>
  <si>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</si>
  <si>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</si>
  <si>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</si>
  <si>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</si>
  <si>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</si>
  <si>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</si>
  <si>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</si>
  <si>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</si>
  <si>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</si>
  <si>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</si>
  <si>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</si>
  <si>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</si>
  <si>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</si>
  <si>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</si>
  <si>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</si>
  <si>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</si>
  <si>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</si>
  <si>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</si>
  <si>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</si>
  <si>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</si>
  <si>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</si>
  <si>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</si>
  <si>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</si>
  <si>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</si>
  <si>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</si>
  <si>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</si>
  <si>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</si>
  <si>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</si>
  <si>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</si>
  <si>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</si>
  <si>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</si>
  <si>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</si>
  <si>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</si>
  <si>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</si>
  <si>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</si>
  <si>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</si>
  <si>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</si>
  <si>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</si>
  <si>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</si>
  <si>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</si>
  <si>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</si>
  <si>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</si>
  <si>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</si>
  <si>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</si>
  <si>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</si>
  <si>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</si>
  <si>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</si>
  <si>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</si>
  <si>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</si>
  <si>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</si>
  <si>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</si>
  <si>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</si>
  <si>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</si>
  <si>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</si>
  <si>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</si>
  <si>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</si>
  <si>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</si>
  <si>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</si>
  <si>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</si>
  <si>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</si>
  <si>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</si>
  <si>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</si>
  <si>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</si>
  <si>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</si>
  <si>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</si>
  <si>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</si>
  <si>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</si>
  <si>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</si>
  <si>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</si>
  <si>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</si>
  <si>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</si>
  <si>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</si>
  <si>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</si>
  <si>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</si>
  <si>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</si>
  <si>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</si>
  <si>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</si>
  <si>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</si>
  <si>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</si>
  <si>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</si>
  <si>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</si>
  <si>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</si>
  <si>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</si>
  <si>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</si>
  <si>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</si>
  <si>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</si>
  <si>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</si>
  <si>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</si>
  <si>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</si>
  <si>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</si>
  <si>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</si>
  <si>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</si>
  <si>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</si>
  <si>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</si>
  <si>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</si>
  <si>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</si>
  <si>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</si>
  <si>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</si>
  <si>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</si>
  <si>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</si>
  <si>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</si>
  <si>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</si>
  <si>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</si>
  <si>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</si>
  <si>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</si>
  <si>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</si>
  <si>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</si>
  <si>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</si>
  <si>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</si>
  <si>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</si>
  <si>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</si>
  <si>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</si>
  <si>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</si>
  <si>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</si>
  <si>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</si>
  <si>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</si>
  <si>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</si>
  <si>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</si>
  <si>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</si>
  <si>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</si>
  <si>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</si>
  <si>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</si>
  <si>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</si>
  <si>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</si>
  <si>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</si>
  <si>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</si>
  <si>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</si>
  <si>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</si>
  <si>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</si>
  <si>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</si>
  <si>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</si>
  <si>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</si>
  <si>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</si>
  <si>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</si>
  <si>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</si>
  <si>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</si>
  <si>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</si>
  <si>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</si>
  <si>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</si>
  <si>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</si>
  <si>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</si>
  <si>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</si>
  <si>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</si>
  <si>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</si>
  <si>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</si>
  <si>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</si>
  <si>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</si>
  <si>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</si>
  <si>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</si>
  <si>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</si>
  <si>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</si>
  <si>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</si>
  <si>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</si>
  <si>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</si>
  <si>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</si>
  <si>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</si>
  <si>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</si>
  <si>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</si>
  <si>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</si>
  <si>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</si>
  <si>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</si>
  <si>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</si>
  <si>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</si>
  <si>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</si>
  <si>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</si>
  <si>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</si>
  <si>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</si>
  <si>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</si>
  <si>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</si>
  <si>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</si>
  <si>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</si>
  <si>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</si>
  <si>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</si>
  <si>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</si>
  <si>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</si>
  <si>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</si>
  <si>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</si>
  <si>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</si>
  <si>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</si>
  <si>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</si>
  <si>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</si>
  <si>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</si>
  <si>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</si>
  <si>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</si>
  <si>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</si>
  <si>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</si>
  <si>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</si>
  <si>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</si>
  <si>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</si>
  <si>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</si>
  <si>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</si>
  <si>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</si>
  <si>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</si>
  <si>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</si>
  <si>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</si>
  <si>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</si>
  <si>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</si>
  <si>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</si>
  <si>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</si>
  <si>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</si>
  <si>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</si>
  <si>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</si>
  <si>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</si>
  <si>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</si>
  <si>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</si>
  <si>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</si>
  <si>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</si>
  <si>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</si>
  <si>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</si>
  <si>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</si>
  <si>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</si>
  <si>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</si>
  <si>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</si>
  <si>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</si>
  <si>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</si>
  <si>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</si>
  <si>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</si>
  <si>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</si>
  <si>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</si>
  <si>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</si>
  <si>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</si>
  <si>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</si>
  <si>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</si>
  <si>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</si>
  <si>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</si>
  <si>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</si>
  <si>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</si>
  <si>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</si>
  <si>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</si>
  <si>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</si>
  <si>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</si>
  <si>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</si>
  <si>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</si>
  <si>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</si>
  <si>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</si>
  <si>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</si>
  <si>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</si>
  <si>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</si>
  <si>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</si>
  <si>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</si>
  <si>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</si>
  <si>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</si>
  <si>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</si>
  <si>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</si>
  <si>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</si>
  <si>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</si>
  <si>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</si>
  <si>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</si>
  <si>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</si>
  <si>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</si>
  <si>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</si>
  <si>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</si>
  <si>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</si>
  <si>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</si>
  <si>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</si>
  <si>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</si>
  <si>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</si>
  <si>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</si>
  <si>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</si>
  <si>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</si>
  <si>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</si>
  <si>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</si>
  <si>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</si>
  <si>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</si>
  <si>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</si>
  <si>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</si>
  <si>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</si>
  <si>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</si>
  <si>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</si>
  <si>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</si>
  <si>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</si>
  <si>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</si>
  <si>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</si>
  <si>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</si>
  <si>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</si>
  <si>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</si>
  <si>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</si>
  <si>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</si>
  <si>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</si>
  <si>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</si>
  <si>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</si>
  <si>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</si>
  <si>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</si>
  <si>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</si>
  <si>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</si>
  <si>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</si>
  <si>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</si>
  <si>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</si>
  <si>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</si>
  <si>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</si>
  <si>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</si>
  <si>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</si>
  <si>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</si>
  <si>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</si>
  <si>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</si>
  <si>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</si>
  <si>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</si>
  <si>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</si>
  <si>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</si>
  <si>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</si>
  <si>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</si>
  <si>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</si>
  <si>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</si>
  <si>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</si>
  <si>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</si>
  <si>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</si>
  <si>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</si>
  <si>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</si>
  <si>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</si>
  <si>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</si>
  <si>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</si>
  <si>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</si>
  <si>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</si>
  <si>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</si>
  <si>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</si>
  <si>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</si>
  <si>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</si>
  <si>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</si>
  <si>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</si>
  <si>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</si>
  <si>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</si>
  <si>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</si>
  <si>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</si>
  <si>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</si>
  <si>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</si>
  <si>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</si>
  <si>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</si>
  <si>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</si>
  <si>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</si>
  <si>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</si>
  <si>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</si>
  <si>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</si>
  <si>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</si>
  <si>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</si>
  <si>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</si>
  <si>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</si>
  <si>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</si>
  <si>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</si>
  <si>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</si>
  <si>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</si>
  <si>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</si>
  <si>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</si>
  <si>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</si>
  <si>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</si>
  <si>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</si>
  <si>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</si>
  <si>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</si>
  <si>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</si>
  <si>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</si>
  <si>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</si>
  <si>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</si>
  <si>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</si>
  <si>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</si>
  <si>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</si>
  <si>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</si>
  <si>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</si>
  <si>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</si>
  <si>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</si>
  <si>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</si>
  <si>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</si>
  <si>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</si>
  <si>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</si>
  <si>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</si>
  <si>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</si>
  <si>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</si>
  <si>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</si>
  <si>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</si>
  <si>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</si>
  <si>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</si>
  <si>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</si>
  <si>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</si>
  <si>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</si>
  <si>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</si>
  <si>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</si>
  <si>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</si>
  <si>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</si>
  <si>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</si>
  <si>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</si>
  <si>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</si>
  <si>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</si>
  <si>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</si>
  <si>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</si>
  <si>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</si>
  <si>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</si>
  <si>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</si>
  <si>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</si>
  <si>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</si>
  <si>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</si>
  <si>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</si>
  <si>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</si>
  <si>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</si>
  <si>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</si>
  <si>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</si>
  <si>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</si>
  <si>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</si>
  <si>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</si>
  <si>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</si>
  <si>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</si>
  <si>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</si>
  <si>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</si>
  <si>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</si>
  <si>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</si>
  <si>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</si>
  <si>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</si>
  <si>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</si>
  <si>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</si>
  <si>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</si>
  <si>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</si>
  <si>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</si>
  <si>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</si>
  <si>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</si>
  <si>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</si>
  <si>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</si>
  <si>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</si>
  <si>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</si>
  <si>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</si>
  <si>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</si>
  <si>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</si>
  <si>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</si>
  <si>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</si>
  <si>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</si>
  <si>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</si>
  <si>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</si>
  <si>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</si>
  <si>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</si>
  <si>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</si>
  <si>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</si>
  <si>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</si>
  <si>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</si>
  <si>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</si>
  <si>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</si>
  <si>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</si>
  <si>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</si>
  <si>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</si>
  <si>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</si>
  <si>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</si>
  <si>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</si>
  <si>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</si>
  <si>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</si>
  <si>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</si>
  <si>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</si>
  <si>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</si>
  <si>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</si>
  <si>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</si>
  <si>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</si>
  <si>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</si>
  <si>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</si>
  <si>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</si>
  <si>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</si>
  <si>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</si>
  <si>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</si>
  <si>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</si>
  <si>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</si>
  <si>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</si>
  <si>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</si>
  <si>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</si>
  <si>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</si>
  <si>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</si>
  <si>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</si>
  <si>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</si>
  <si>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</si>
  <si>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</si>
  <si>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</si>
  <si>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</si>
  <si>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</si>
  <si>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</si>
  <si>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</si>
  <si>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</si>
  <si>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</si>
  <si>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</si>
  <si>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</si>
  <si>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</si>
  <si>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</si>
  <si>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</si>
  <si>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</si>
  <si>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</si>
  <si>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</si>
  <si>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</si>
  <si>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</si>
  <si>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</si>
  <si>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</si>
  <si>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</si>
  <si>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</si>
  <si>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</si>
  <si>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</si>
  <si>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</si>
  <si>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</si>
  <si>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</si>
  <si>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</si>
  <si>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</si>
  <si>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</si>
  <si>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</si>
  <si>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</si>
  <si>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</si>
  <si>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</si>
  <si>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</si>
  <si>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</si>
  <si>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</si>
  <si>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</si>
  <si>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</si>
  <si>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</si>
  <si>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</si>
  <si>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</si>
  <si>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</si>
  <si>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</si>
  <si>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</si>
  <si>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</si>
  <si>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</si>
  <si>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</si>
  <si>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</si>
  <si>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</si>
  <si>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</si>
  <si>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</si>
  <si>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</si>
  <si>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</si>
  <si>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</si>
  <si>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</si>
  <si>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</si>
  <si>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</si>
  <si>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</si>
  <si>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</si>
  <si>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</si>
  <si>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</si>
  <si>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</si>
  <si>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</si>
  <si>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</si>
  <si>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</si>
  <si>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</si>
  <si>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</si>
  <si>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</si>
  <si>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</si>
  <si>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</si>
  <si>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</si>
  <si>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</si>
  <si>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</si>
  <si>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</si>
  <si>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</si>
  <si>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</si>
  <si>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</si>
  <si>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</si>
  <si>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</si>
  <si>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</si>
  <si>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</si>
  <si>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</si>
  <si>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</si>
  <si>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</si>
  <si>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</si>
  <si>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</si>
  <si>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</si>
  <si>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</si>
  <si>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</si>
  <si>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</si>
  <si>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</si>
  <si>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</si>
  <si>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</si>
  <si>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</si>
  <si>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</si>
  <si>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</si>
  <si>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</si>
  <si>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</si>
  <si>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</si>
  <si>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</si>
  <si>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</si>
  <si>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</si>
  <si>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</si>
  <si>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</si>
  <si>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</si>
  <si>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</si>
  <si>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</si>
  <si>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</si>
  <si>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</si>
  <si>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</si>
  <si>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</si>
  <si>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</si>
  <si>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</si>
  <si>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</si>
  <si>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</si>
  <si>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</si>
  <si>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</si>
  <si>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</si>
  <si>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</si>
  <si>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</si>
  <si>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</si>
  <si>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</si>
  <si>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</si>
  <si>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</si>
  <si>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</si>
  <si>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</si>
  <si>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</si>
  <si>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</si>
  <si>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</si>
  <si>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</si>
  <si>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</si>
  <si>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</si>
  <si>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</si>
  <si>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</si>
  <si>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</si>
  <si>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</si>
  <si>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</si>
  <si>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</si>
  <si>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</si>
  <si>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</si>
  <si>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</si>
  <si>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</si>
  <si>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</si>
  <si>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</si>
  <si>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</si>
  <si>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</si>
  <si>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</si>
  <si>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</si>
  <si>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</si>
  <si>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</si>
  <si>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</si>
  <si>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</si>
  <si>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</si>
  <si>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</si>
  <si>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</si>
  <si>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</si>
  <si>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</si>
  <si>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</si>
  <si>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</si>
  <si>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</si>
  <si>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</si>
  <si>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</si>
  <si>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</si>
  <si>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</si>
  <si>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</si>
  <si>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</si>
  <si>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</si>
  <si>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</si>
  <si>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</si>
  <si>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</si>
  <si>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</si>
  <si>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</si>
  <si>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</si>
  <si>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</si>
  <si>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</si>
  <si>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</si>
  <si>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</si>
  <si>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</si>
  <si>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</si>
  <si>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</si>
  <si>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</si>
  <si>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</si>
  <si>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</si>
  <si>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</si>
  <si>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</si>
  <si>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</si>
  <si>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</si>
  <si>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</si>
  <si>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</si>
  <si>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</si>
  <si>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</si>
  <si>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</si>
  <si>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</si>
  <si>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</si>
  <si>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</si>
  <si>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</si>
  <si>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</si>
  <si>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</si>
  <si>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</si>
  <si>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</si>
  <si>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</si>
  <si>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</si>
  <si>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</si>
  <si>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</si>
  <si>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</si>
  <si>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</si>
  <si>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</si>
  <si>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</si>
  <si>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</si>
  <si>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</si>
  <si>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</si>
  <si>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</si>
  <si>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</si>
  <si>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</si>
  <si>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</si>
  <si>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</si>
  <si>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</si>
  <si>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</si>
  <si>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</si>
  <si>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</si>
  <si>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</si>
  <si>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</si>
  <si>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</si>
  <si>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</si>
  <si>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</si>
  <si>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</si>
  <si>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</si>
  <si>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</si>
  <si>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</si>
  <si>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</si>
  <si>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</si>
  <si>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</si>
  <si>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</si>
  <si>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</si>
  <si>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</si>
  <si>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</si>
  <si>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</si>
  <si>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</si>
  <si>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</si>
  <si>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</si>
  <si>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</si>
  <si>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</si>
  <si>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</si>
  <si>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</si>
  <si>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</si>
  <si>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</si>
  <si>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</si>
  <si>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</si>
  <si>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</si>
  <si>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</si>
  <si>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</si>
  <si>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</si>
  <si>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</si>
  <si>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</si>
  <si>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</si>
  <si>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</si>
  <si>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</si>
  <si>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</si>
  <si>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</si>
  <si>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</si>
  <si>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</si>
  <si>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</si>
  <si>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</si>
  <si>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</si>
  <si>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</si>
  <si>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</si>
  <si>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</si>
  <si>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</si>
  <si>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</si>
  <si>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</si>
  <si>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</si>
  <si>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</si>
  <si>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</si>
  <si>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</si>
  <si>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</si>
  <si>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</si>
  <si>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</si>
  <si>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</si>
  <si>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</si>
  <si>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</si>
  <si>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</si>
  <si>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</si>
  <si>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</si>
  <si>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</si>
  <si>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</si>
  <si>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</si>
  <si>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</si>
  <si>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</si>
  <si>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</si>
  <si>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</si>
  <si>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</si>
  <si>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</si>
  <si>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</si>
  <si>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</si>
  <si>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</si>
  <si>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</si>
  <si>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</si>
  <si>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</si>
  <si>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</si>
  <si>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</si>
  <si>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</si>
  <si>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</si>
  <si>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</si>
  <si>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</si>
  <si>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</si>
  <si>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</si>
  <si>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</si>
  <si>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</si>
  <si>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</si>
  <si>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</si>
  <si>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</si>
  <si>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</si>
  <si>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</si>
  <si>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</si>
  <si>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</si>
  <si>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</si>
  <si>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</si>
  <si>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</si>
  <si>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</si>
  <si>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</si>
  <si>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</si>
  <si>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</si>
  <si>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</si>
  <si>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</si>
  <si>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</si>
  <si>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</si>
  <si>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</si>
  <si>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</si>
  <si>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</si>
  <si>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</si>
  <si>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</si>
  <si>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</si>
  <si>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</si>
  <si>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</si>
  <si>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</si>
  <si>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</si>
  <si>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</si>
  <si>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</si>
  <si>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</si>
  <si>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</si>
  <si>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</si>
  <si>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</si>
  <si>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</si>
  <si>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</si>
  <si>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</si>
  <si>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</si>
  <si>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</si>
  <si>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</si>
  <si>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</si>
  <si>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</si>
  <si>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</si>
  <si>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</si>
  <si>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</si>
  <si>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</si>
  <si>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</si>
  <si>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</si>
  <si>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</si>
  <si>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</si>
  <si>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</si>
  <si>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</si>
  <si>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</si>
  <si>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</si>
  <si>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</si>
  <si>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</si>
  <si>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</si>
  <si>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</si>
  <si>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</si>
  <si>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</si>
  <si>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</si>
  <si>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</si>
  <si>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</si>
  <si>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</si>
  <si>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</si>
  <si>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</si>
  <si>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</si>
  <si>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</si>
  <si>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</si>
  <si>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</si>
  <si>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</si>
  <si>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</si>
  <si>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</si>
  <si>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</si>
  <si>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</si>
  <si>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</si>
  <si>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</si>
  <si>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</si>
  <si>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</si>
  <si>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</si>
  <si>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</si>
  <si>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</si>
  <si>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</si>
  <si>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</si>
  <si>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</si>
  <si>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</si>
  <si>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</si>
  <si>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</si>
  <si>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</si>
  <si>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</si>
  <si>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</si>
  <si>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</si>
  <si>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</si>
  <si>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</si>
  <si>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</si>
  <si>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</si>
  <si>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</si>
  <si>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</si>
  <si>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</si>
  <si>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</si>
  <si>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</si>
  <si>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</si>
  <si>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</si>
  <si>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</si>
  <si>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</si>
  <si>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</si>
  <si>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</si>
  <si>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</si>
  <si>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</si>
  <si>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</si>
  <si>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</si>
  <si>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</si>
  <si>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</si>
  <si>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</si>
  <si>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</si>
  <si>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</si>
  <si>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</si>
  <si>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</si>
  <si>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</si>
  <si>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</si>
  <si>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</si>
  <si>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</si>
  <si>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</si>
  <si>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</si>
  <si>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</si>
  <si>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</si>
  <si>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</si>
  <si>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</si>
  <si>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</si>
  <si>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</si>
  <si>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</si>
  <si>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</si>
  <si>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</si>
  <si>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</si>
  <si>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</si>
  <si>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</si>
  <si>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</si>
  <si>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</si>
  <si>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</si>
  <si>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</si>
  <si>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</si>
  <si>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</si>
  <si>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</si>
  <si>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</si>
  <si>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</si>
  <si>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</si>
  <si>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</si>
  <si>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</si>
  <si>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</si>
  <si>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</si>
  <si>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</si>
  <si>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</si>
  <si>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</si>
  <si>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</si>
  <si>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</si>
  <si>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</si>
  <si>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</si>
  <si>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</si>
  <si>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</si>
  <si>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</si>
  <si>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</si>
  <si>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</si>
  <si>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</si>
  <si>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</si>
  <si>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</si>
  <si>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</si>
  <si>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</si>
  <si>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</si>
  <si>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</si>
  <si>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</si>
  <si>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</si>
  <si>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</si>
  <si>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</si>
  <si>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</si>
  <si>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</si>
  <si>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</si>
  <si>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</si>
  <si>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</si>
  <si>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</si>
  <si>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</si>
  <si>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</si>
  <si>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</si>
  <si>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</si>
  <si>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</si>
  <si>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</si>
  <si>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</si>
  <si>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</si>
  <si>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</si>
  <si>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</si>
  <si>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</si>
  <si>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</si>
  <si>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</si>
  <si>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</si>
  <si>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</si>
  <si>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</si>
  <si>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</si>
  <si>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</si>
  <si>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</si>
  <si>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</si>
  <si>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</si>
  <si>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</si>
  <si>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</si>
  <si>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</si>
  <si>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</si>
  <si>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</si>
  <si>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</si>
  <si>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</si>
  <si>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</si>
  <si>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</si>
  <si>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</si>
  <si>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</si>
  <si>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</si>
  <si>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</si>
  <si>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</si>
  <si>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</si>
  <si>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</si>
  <si>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</si>
  <si>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</si>
  <si>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</si>
  <si>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</si>
  <si>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</si>
  <si>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</si>
  <si>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</si>
  <si>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</si>
  <si>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</si>
  <si>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</si>
  <si>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</si>
  <si>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</si>
  <si>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</si>
  <si>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</si>
  <si>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</si>
  <si>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</si>
  <si>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</si>
  <si>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</si>
  <si>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</si>
  <si>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</si>
  <si>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</si>
  <si>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</si>
  <si>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</si>
  <si>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</si>
  <si>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</si>
  <si>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</si>
  <si>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</si>
  <si>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</si>
  <si>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</si>
  <si>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</si>
  <si>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</si>
  <si>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</si>
  <si>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</si>
  <si>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</si>
  <si>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</si>
  <si>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</si>
  <si>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</si>
  <si>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</si>
  <si>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</si>
  <si>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</si>
  <si>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</si>
  <si>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</si>
  <si>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</si>
  <si>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</si>
  <si>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</si>
  <si>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</si>
  <si>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</si>
  <si>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</si>
  <si>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</si>
  <si>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</si>
  <si>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</si>
  <si>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</si>
  <si>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</si>
  <si>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</si>
  <si>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</si>
  <si>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</si>
  <si>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</si>
  <si>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</si>
  <si>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</si>
  <si>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</si>
  <si>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</si>
  <si>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</si>
  <si>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</si>
  <si>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</si>
  <si>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</si>
  <si>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</si>
  <si>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</si>
  <si>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</si>
  <si>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</si>
  <si>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</si>
  <si>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</si>
  <si>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</si>
  <si>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</si>
  <si>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</si>
  <si>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</si>
  <si>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</si>
  <si>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</si>
  <si>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</si>
  <si>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</si>
  <si>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</si>
  <si>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</si>
  <si>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</si>
  <si>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</si>
  <si>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</si>
  <si>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</si>
  <si>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</si>
  <si>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</si>
  <si>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</si>
  <si>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</si>
  <si>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</si>
  <si>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</si>
  <si>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</si>
  <si>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</si>
  <si>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</si>
  <si>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</si>
  <si>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</si>
  <si>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</si>
  <si>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</si>
  <si>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</si>
  <si>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</si>
  <si>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</si>
  <si>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</si>
  <si>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</si>
  <si>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</si>
  <si>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</si>
  <si>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</si>
  <si>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</si>
  <si>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</si>
  <si>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</si>
  <si>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</si>
  <si>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</si>
  <si>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</si>
  <si>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</si>
  <si>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</si>
  <si>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</si>
  <si>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</si>
  <si>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</si>
  <si>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</si>
  <si>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</si>
  <si>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</si>
  <si>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</si>
  <si>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</si>
  <si>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</si>
  <si>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</si>
  <si>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</si>
  <si>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</si>
  <si>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</si>
  <si>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</si>
  <si>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</si>
  <si>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</si>
  <si>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</si>
  <si>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</si>
  <si>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</si>
  <si>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</si>
  <si>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</si>
  <si>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</si>
  <si>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</si>
  <si>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</si>
  <si>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</si>
  <si>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</si>
  <si>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</si>
  <si>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</si>
  <si>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</si>
  <si>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</si>
  <si>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</si>
  <si>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</si>
  <si>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</si>
  <si>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</si>
  <si>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</si>
  <si>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</si>
  <si>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</si>
  <si>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</si>
  <si>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</si>
  <si>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</si>
  <si>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</si>
  <si>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</si>
  <si>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</si>
  <si>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</si>
  <si>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</si>
  <si>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</si>
  <si>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</si>
  <si>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</si>
  <si>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</si>
  <si>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</si>
  <si>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</si>
  <si>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</si>
  <si>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</si>
  <si>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</si>
  <si>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</si>
  <si>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</si>
  <si>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</si>
  <si>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</si>
  <si>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</si>
  <si>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</si>
  <si>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</si>
  <si>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</si>
  <si>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</si>
  <si>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</si>
  <si>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</si>
  <si>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</si>
  <si>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</si>
  <si>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</si>
  <si>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</si>
  <si>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</si>
  <si>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</si>
  <si>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</si>
  <si>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</si>
  <si>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</si>
  <si>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</si>
  <si>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</si>
  <si>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</si>
  <si>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</si>
  <si>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</si>
  <si>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</si>
  <si>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</si>
  <si>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</si>
  <si>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</si>
  <si>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</si>
  <si>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</si>
  <si>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</si>
  <si>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</si>
  <si>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</si>
  <si>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</si>
  <si>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</si>
  <si>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</si>
  <si>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</si>
  <si>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</si>
  <si>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</si>
  <si>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</si>
  <si>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</si>
  <si>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</si>
  <si>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</si>
  <si>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</si>
  <si>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</si>
  <si>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</si>
  <si>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</si>
  <si>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</si>
  <si>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</si>
  <si>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</si>
  <si>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</si>
  <si>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</si>
  <si>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</si>
  <si>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</si>
  <si>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</si>
  <si>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</si>
  <si>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</si>
  <si>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</si>
  <si>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</si>
  <si>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</si>
  <si>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</si>
  <si>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</si>
  <si>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</si>
  <si>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</si>
  <si>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</si>
  <si>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</si>
  <si>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</si>
  <si>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</si>
  <si>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</si>
  <si>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</si>
  <si>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</si>
  <si>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</si>
  <si>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</si>
  <si>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</si>
  <si>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</si>
  <si>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</si>
  <si>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</si>
  <si>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</si>
  <si>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</si>
  <si>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</si>
  <si>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</si>
  <si>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</si>
  <si>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</si>
  <si>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</si>
  <si>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</si>
  <si>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</si>
  <si>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</si>
  <si>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</si>
  <si>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</si>
  <si>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</si>
  <si>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</si>
  <si>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</si>
  <si>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</si>
  <si>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</si>
  <si>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</si>
  <si>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</si>
  <si>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</si>
  <si>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</si>
  <si>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</si>
  <si>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</si>
  <si>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</si>
  <si>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</si>
  <si>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</si>
  <si>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</si>
  <si>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</si>
  <si>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</si>
  <si>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</si>
  <si>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</si>
  <si>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</si>
  <si>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</si>
  <si>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</si>
  <si>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</si>
  <si>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</si>
  <si>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</si>
  <si>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</si>
  <si>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</si>
  <si>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</si>
  <si>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</si>
  <si>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</si>
  <si>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</si>
  <si>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</si>
  <si>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</si>
  <si>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</si>
  <si>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</si>
  <si>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</si>
  <si>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</si>
  <si>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</si>
  <si>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</si>
  <si>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</si>
  <si>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</si>
  <si>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</si>
  <si>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</si>
  <si>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</si>
  <si>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</si>
  <si>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</si>
  <si>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</si>
  <si>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</si>
  <si>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</si>
  <si>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</si>
  <si>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</si>
  <si>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</si>
  <si>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</si>
  <si>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</si>
  <si>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</si>
  <si>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</si>
  <si>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</si>
  <si>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</si>
  <si>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</si>
  <si>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</si>
  <si>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</si>
  <si>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</si>
  <si>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</si>
  <si>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</si>
  <si>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</si>
  <si>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</si>
  <si>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</si>
  <si>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</si>
  <si>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</si>
  <si>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</si>
  <si>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</si>
  <si>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</si>
  <si>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</si>
  <si>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</si>
  <si>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</si>
  <si>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</si>
  <si>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</si>
  <si>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</si>
  <si>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</si>
  <si>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</si>
  <si>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</si>
  <si>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</si>
  <si>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</si>
  <si>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</si>
  <si>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</si>
  <si>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</si>
  <si>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</si>
  <si>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</si>
  <si>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</si>
  <si>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</si>
  <si>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</si>
  <si>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</si>
  <si>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</si>
  <si>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</si>
  <si>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</si>
  <si>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</si>
  <si>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</si>
  <si>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</si>
  <si>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</si>
  <si>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</si>
  <si>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</si>
  <si>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</si>
  <si>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</si>
  <si>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</si>
  <si>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</si>
  <si>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</si>
  <si>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</si>
  <si>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</si>
  <si>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</si>
  <si>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</si>
  <si>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</si>
  <si>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</si>
  <si>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</si>
  <si>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</si>
  <si>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</si>
  <si>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</si>
  <si>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</si>
  <si>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</si>
  <si>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</si>
  <si>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</si>
  <si>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</si>
  <si>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</si>
  <si>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</si>
  <si>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</si>
  <si>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</si>
  <si>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</si>
  <si>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</si>
  <si>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</si>
  <si>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</si>
  <si>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</si>
  <si>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</si>
  <si>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</si>
  <si>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</si>
  <si>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</si>
  <si>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</si>
  <si>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</si>
  <si>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</si>
  <si>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</si>
  <si>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</si>
  <si>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</si>
  <si>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</si>
  <si>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</si>
  <si>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</si>
  <si>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</si>
  <si>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</si>
  <si>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</si>
  <si>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</si>
  <si>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</si>
  <si>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</si>
  <si>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</si>
  <si>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</si>
  <si>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</si>
  <si>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</si>
  <si>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</si>
  <si>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</si>
  <si>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</si>
  <si>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</si>
  <si>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</si>
  <si>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</si>
  <si>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</si>
  <si>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</si>
  <si>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</si>
  <si>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</si>
  <si>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</si>
  <si>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</si>
  <si>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</si>
  <si>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</si>
  <si>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</si>
  <si>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</si>
  <si>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</si>
  <si>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</si>
  <si>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</si>
  <si>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</si>
  <si>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</si>
  <si>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</si>
  <si>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</si>
  <si>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</si>
  <si>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</si>
  <si>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</si>
  <si>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</si>
  <si>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</si>
  <si>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</si>
  <si>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</si>
  <si>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</si>
  <si>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</si>
  <si>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</si>
  <si>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</si>
  <si>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</si>
  <si>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</si>
  <si>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</si>
  <si>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</si>
  <si>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</si>
  <si>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</si>
  <si>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</si>
  <si>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</si>
  <si>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</si>
  <si>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</si>
  <si>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</si>
  <si>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</si>
  <si>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</si>
  <si>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</si>
  <si>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</si>
  <si>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</si>
  <si>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</si>
  <si>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</si>
  <si>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</si>
  <si>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</si>
  <si>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</si>
  <si>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</si>
  <si>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</si>
  <si>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</si>
  <si>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</si>
  <si>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</si>
  <si>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</si>
  <si>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</si>
  <si>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</si>
  <si>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</si>
  <si>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</si>
  <si>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</si>
  <si>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</si>
  <si>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</si>
  <si>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</si>
  <si>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</si>
  <si>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</si>
  <si>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</si>
  <si>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</si>
  <si>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</si>
  <si>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</si>
  <si>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</si>
  <si>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</si>
  <si>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</si>
  <si>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</si>
  <si>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</si>
  <si>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</si>
  <si>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</si>
  <si>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</si>
  <si>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</si>
  <si>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</si>
  <si>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</si>
  <si>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</si>
  <si>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</si>
  <si>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</si>
  <si>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</si>
  <si>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</si>
  <si>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</si>
  <si>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</si>
  <si>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</si>
  <si>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</si>
  <si>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</si>
  <si>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</si>
  <si>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</si>
  <si>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</si>
  <si>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</si>
  <si>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</si>
  <si>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</si>
  <si>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</si>
  <si>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</si>
  <si>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</si>
  <si>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</si>
  <si>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</si>
  <si>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</si>
  <si>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</si>
  <si>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</si>
  <si>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</si>
  <si>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</si>
  <si>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</si>
  <si>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</si>
  <si>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</si>
  <si>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</si>
  <si>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</si>
  <si>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</si>
  <si>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</si>
  <si>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</si>
  <si>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</si>
  <si>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</si>
  <si>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</si>
  <si>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</si>
  <si>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</si>
  <si>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</si>
  <si>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</si>
  <si>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</si>
  <si>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</si>
  <si>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</si>
  <si>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</si>
  <si>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</si>
  <si>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</si>
  <si>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</si>
  <si>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</si>
  <si>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</si>
  <si>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</si>
  <si>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</si>
  <si>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</si>
  <si>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</si>
  <si>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</si>
  <si>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</si>
  <si>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</si>
  <si>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</si>
  <si>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</si>
  <si>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</si>
  <si>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</si>
  <si>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</si>
  <si>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</si>
  <si>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</si>
  <si>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</si>
  <si>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</si>
  <si>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</si>
  <si>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</si>
  <si>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</si>
  <si>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</si>
  <si>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</si>
  <si>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</si>
  <si>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</si>
  <si>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</si>
  <si>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</si>
  <si>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</si>
  <si>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</si>
  <si>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</si>
  <si>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</si>
  <si>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</si>
  <si>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</si>
  <si>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</si>
  <si>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</si>
  <si>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</si>
  <si>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</si>
  <si>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</si>
  <si>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</si>
  <si>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</si>
  <si>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</si>
  <si>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</si>
  <si>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</si>
  <si>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</si>
  <si>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</si>
  <si>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</si>
  <si>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</si>
  <si>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</si>
  <si>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</si>
  <si>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</si>
  <si>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</si>
  <si>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</si>
  <si>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</si>
  <si>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</si>
  <si>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</si>
  <si>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</si>
  <si>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</si>
  <si>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</si>
  <si>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</si>
  <si>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</si>
  <si>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</si>
  <si>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</si>
  <si>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</si>
  <si>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</si>
  <si>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</si>
  <si>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</si>
  <si>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</si>
  <si>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</si>
  <si>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</si>
  <si>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</si>
  <si>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</si>
  <si>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</si>
  <si>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</si>
  <si>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</si>
  <si>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</si>
  <si>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</si>
  <si>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</si>
  <si>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</si>
  <si>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</si>
  <si>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</si>
  <si>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</si>
  <si>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</si>
  <si>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</si>
  <si>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</si>
  <si>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</si>
  <si>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</si>
  <si>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</si>
  <si>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</si>
  <si>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</si>
  <si>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</si>
  <si>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</si>
  <si>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</si>
  <si>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</si>
  <si>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</si>
  <si>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</si>
  <si>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</si>
  <si>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</si>
  <si>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</si>
  <si>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</si>
  <si>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</si>
  <si>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</si>
  <si>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</si>
  <si>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</si>
  <si>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</si>
  <si>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</si>
  <si>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</si>
  <si>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</si>
  <si>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</si>
  <si>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</si>
  <si>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</si>
  <si>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</si>
  <si>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</si>
  <si>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</si>
  <si>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</si>
  <si>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</si>
  <si>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</si>
  <si>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</si>
  <si>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</si>
  <si>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</si>
  <si>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</si>
  <si>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</si>
  <si>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</si>
  <si>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</si>
  <si>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</si>
  <si>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</si>
  <si>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</si>
  <si>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</si>
  <si>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</si>
  <si>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</si>
  <si>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</si>
  <si>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</si>
  <si>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</si>
  <si>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</si>
  <si>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</si>
  <si>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</si>
  <si>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</si>
  <si>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</si>
  <si>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</si>
  <si>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</si>
  <si>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</si>
  <si>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</si>
  <si>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</si>
  <si>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</si>
  <si>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</si>
  <si>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</si>
  <si>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</si>
  <si>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</si>
  <si>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</si>
  <si>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</si>
  <si>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</si>
  <si>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</si>
  <si>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</si>
  <si>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</si>
  <si>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</si>
  <si>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</si>
  <si>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</si>
  <si>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</si>
  <si>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</si>
  <si>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</si>
  <si>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</si>
  <si>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</si>
  <si>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</si>
  <si>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</si>
  <si>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</si>
  <si>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</si>
  <si>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</si>
  <si>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</si>
  <si>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</si>
  <si>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</si>
  <si>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</si>
  <si>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</si>
  <si>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</si>
  <si>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</si>
  <si>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</si>
  <si>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</si>
  <si>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</si>
  <si>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</si>
  <si>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</si>
  <si>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</si>
  <si>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</si>
  <si>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</si>
  <si>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</si>
  <si>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</si>
  <si>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</si>
  <si>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</si>
  <si>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</si>
  <si>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</si>
  <si>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</si>
  <si>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</si>
  <si>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</si>
  <si>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</si>
  <si>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</si>
  <si>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</si>
  <si>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</si>
  <si>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</si>
  <si>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</si>
  <si>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</si>
  <si>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</si>
  <si>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</si>
  <si>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</si>
  <si>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</si>
  <si>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</si>
  <si>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</si>
  <si>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</si>
  <si>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</si>
  <si>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</si>
  <si>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</si>
  <si>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</si>
  <si>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</si>
  <si>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</si>
  <si>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</si>
  <si>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</si>
  <si>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</si>
  <si>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</si>
  <si>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</si>
  <si>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</si>
  <si>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</si>
  <si>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</si>
  <si>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</si>
  <si>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</si>
  <si>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</si>
  <si>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</si>
  <si>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</si>
  <si>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</si>
  <si>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</si>
  <si>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</si>
  <si>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</si>
  <si>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</si>
  <si>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</si>
  <si>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</si>
  <si>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</si>
  <si>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</si>
  <si>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</si>
  <si>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</si>
  <si>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</si>
  <si>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</si>
  <si>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</si>
  <si>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</si>
  <si>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</si>
  <si>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</si>
  <si>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</si>
  <si>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</si>
  <si>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</si>
  <si>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</si>
  <si>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</si>
  <si>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</si>
  <si>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</si>
  <si>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</si>
  <si>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</si>
  <si>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</si>
  <si>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</si>
  <si>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</si>
  <si>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</si>
  <si>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</si>
  <si>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</si>
  <si>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</si>
  <si>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</si>
  <si>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</si>
  <si>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</si>
  <si>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</si>
  <si>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</si>
  <si>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</si>
  <si>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</si>
  <si>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</si>
  <si>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</si>
  <si>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</si>
  <si>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</si>
  <si>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</si>
  <si>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</si>
  <si>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</si>
  <si>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</si>
  <si>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</si>
  <si>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</si>
  <si>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</si>
  <si>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</si>
  <si>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</si>
  <si>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</si>
  <si>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</si>
  <si>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</si>
  <si>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</si>
  <si>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</si>
  <si>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</si>
  <si>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</si>
  <si>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</si>
  <si>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</si>
  <si>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</si>
  <si>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</si>
  <si>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</si>
  <si>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</si>
  <si>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</si>
  <si>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</si>
  <si>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</si>
  <si>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</si>
  <si>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</si>
  <si>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</si>
  <si>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</si>
  <si>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</si>
  <si>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</si>
  <si>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</si>
  <si>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</si>
  <si>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</si>
  <si>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</si>
  <si>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</si>
  <si>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</si>
  <si>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</si>
  <si>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</si>
  <si>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</si>
  <si>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</si>
  <si>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</si>
  <si>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</si>
  <si>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</si>
  <si>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</si>
  <si>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</si>
  <si>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</si>
  <si>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</si>
  <si>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</si>
  <si>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</si>
  <si>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</si>
  <si>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</si>
  <si>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</si>
  <si>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</si>
  <si>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</si>
  <si>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</si>
  <si>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</si>
  <si>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</si>
  <si>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</si>
  <si>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</si>
  <si>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</si>
  <si>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</si>
  <si>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</si>
  <si>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</si>
  <si>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</si>
  <si>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</si>
  <si>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</si>
  <si>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</si>
  <si>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</si>
  <si>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</si>
  <si>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</si>
  <si>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</si>
  <si>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</si>
  <si>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</si>
  <si>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</si>
  <si>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</si>
  <si>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</si>
  <si>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</si>
  <si>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</si>
  <si>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</si>
  <si>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</si>
  <si>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</si>
  <si>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</si>
  <si>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</si>
  <si>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</si>
  <si>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</si>
  <si>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</si>
  <si>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</si>
  <si>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</si>
  <si>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</si>
  <si>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</si>
  <si>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</si>
  <si>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</si>
  <si>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</si>
  <si>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</si>
  <si>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</si>
  <si>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</si>
  <si>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</si>
  <si>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</si>
  <si>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</si>
  <si>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</si>
  <si>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</si>
  <si>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</si>
  <si>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</si>
  <si>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</si>
  <si>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</si>
  <si>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</si>
  <si>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</si>
  <si>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</si>
  <si>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</si>
  <si>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</si>
  <si>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</si>
  <si>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</si>
  <si>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</si>
  <si>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</si>
  <si>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</si>
  <si>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</si>
  <si>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</si>
  <si>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</si>
  <si>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</si>
  <si>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</si>
  <si>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</si>
  <si>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</si>
  <si>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</si>
  <si>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</si>
  <si>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</si>
  <si>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</si>
  <si>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</si>
  <si>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</si>
  <si>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</si>
  <si>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</si>
  <si>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</si>
  <si>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</si>
  <si>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</si>
  <si>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</si>
  <si>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</si>
  <si>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</si>
  <si>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</si>
  <si>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</si>
  <si>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</si>
  <si>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</si>
  <si>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</si>
  <si>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</si>
  <si>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</si>
  <si>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</si>
  <si>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</si>
  <si>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</si>
  <si>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</si>
  <si>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</si>
  <si>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</si>
  <si>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</si>
  <si>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</si>
  <si>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</si>
  <si>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</si>
  <si>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</si>
  <si>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</si>
  <si>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</si>
  <si>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</si>
  <si>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</si>
  <si>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</si>
  <si>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</si>
  <si>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</si>
  <si>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</si>
  <si>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</si>
  <si>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</si>
  <si>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</si>
  <si>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</si>
  <si>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</si>
  <si>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</si>
  <si>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</si>
  <si>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</si>
  <si>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</si>
  <si>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</si>
  <si>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</si>
  <si>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</si>
  <si>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</si>
  <si>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</si>
  <si>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</si>
  <si>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</si>
  <si>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</si>
  <si>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</si>
  <si>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</si>
  <si>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</si>
  <si>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</si>
  <si>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</si>
  <si>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</si>
  <si>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</si>
  <si>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</si>
  <si>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</si>
  <si>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</si>
  <si>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</si>
  <si>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</si>
  <si>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</si>
  <si>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</si>
  <si>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</si>
  <si>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</si>
  <si>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</si>
  <si>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</si>
  <si>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</si>
  <si>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</si>
  <si>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</si>
  <si>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</si>
  <si>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</si>
  <si>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</si>
  <si>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</si>
  <si>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</si>
  <si>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</si>
  <si>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</si>
  <si>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</si>
  <si>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</si>
  <si>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</si>
  <si>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</si>
  <si>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</si>
  <si>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</si>
  <si>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</si>
  <si>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</si>
  <si>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</si>
  <si>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</si>
  <si>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</si>
  <si>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</si>
  <si>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</si>
  <si>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</si>
  <si>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</si>
  <si>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</si>
  <si>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</si>
  <si>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</si>
  <si>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</si>
  <si>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</si>
  <si>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</si>
  <si>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</si>
  <si>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</si>
  <si>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</si>
  <si>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</si>
  <si>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</si>
  <si>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</si>
  <si>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</si>
  <si>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</si>
  <si>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</si>
  <si>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</si>
  <si>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</si>
  <si>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</si>
  <si>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</si>
  <si>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</si>
  <si>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</si>
  <si>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</si>
  <si>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</si>
  <si>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</si>
  <si>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</si>
  <si>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</si>
  <si>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</si>
  <si>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</si>
  <si>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</si>
  <si>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</si>
  <si>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</si>
  <si>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</si>
  <si>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</si>
  <si>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</si>
  <si>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</si>
  <si>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</si>
  <si>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</si>
  <si>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</si>
  <si>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</si>
  <si>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</si>
  <si>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</si>
  <si>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</si>
  <si>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</si>
  <si>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</si>
  <si>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</si>
  <si>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</si>
  <si>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</si>
  <si>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</si>
  <si>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</si>
  <si>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</si>
  <si>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</si>
  <si>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</si>
  <si>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</si>
  <si>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</si>
  <si>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</si>
  <si>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</si>
  <si>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</si>
  <si>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</si>
  <si>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</si>
  <si>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</si>
  <si>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</si>
  <si>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</si>
  <si>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</si>
  <si>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</si>
  <si>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</si>
  <si>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</si>
  <si>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</si>
  <si>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</si>
  <si>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</si>
  <si>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</si>
  <si>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</si>
  <si>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</si>
  <si>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</si>
  <si>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</si>
  <si>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</si>
  <si>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</si>
  <si>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</si>
  <si>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</si>
  <si>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</si>
  <si>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</si>
  <si>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</si>
  <si>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</si>
  <si>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</si>
  <si>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</si>
  <si>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</si>
  <si>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</si>
  <si>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</si>
  <si>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</si>
  <si>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</si>
  <si>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</si>
  <si>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</si>
  <si>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</si>
  <si>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</si>
  <si>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</si>
  <si>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</si>
  <si>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</si>
  <si>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</si>
  <si>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</si>
  <si>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</si>
  <si>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</si>
  <si>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</si>
  <si>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</si>
  <si>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</si>
  <si>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</si>
  <si>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</si>
  <si>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</si>
  <si>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</si>
  <si>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</si>
  <si>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</si>
  <si>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</si>
  <si>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</si>
  <si>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</si>
  <si>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</si>
  <si>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</si>
  <si>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</si>
  <si>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</si>
  <si>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</si>
  <si>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</si>
  <si>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</si>
  <si>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</si>
  <si>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</si>
  <si>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</si>
  <si>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</si>
  <si>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</si>
  <si>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</si>
  <si>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</si>
  <si>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</si>
  <si>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</si>
  <si>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</si>
  <si>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</si>
  <si>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</si>
  <si>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</si>
  <si>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</si>
  <si>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</si>
  <si>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</si>
  <si>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</si>
  <si>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</si>
  <si>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</si>
  <si>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</si>
  <si>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</si>
  <si>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</si>
  <si>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</si>
  <si>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</si>
  <si>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</si>
  <si>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</si>
  <si>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</si>
  <si>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</si>
  <si>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</si>
  <si>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</si>
  <si>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</si>
  <si>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</si>
  <si>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</si>
  <si>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</si>
  <si>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</si>
  <si>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</si>
  <si>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</si>
  <si>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</si>
  <si>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</si>
  <si>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</si>
  <si>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</si>
  <si>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</si>
  <si>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</si>
  <si>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</si>
  <si>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</si>
  <si>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</si>
  <si>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</si>
  <si>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</si>
  <si>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</si>
  <si>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</si>
  <si>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</si>
  <si>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</si>
  <si>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</si>
  <si>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</si>
  <si>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</si>
  <si>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</si>
  <si>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</si>
  <si>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</si>
  <si>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</si>
  <si>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</si>
  <si>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</si>
  <si>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</si>
  <si>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</si>
  <si>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</si>
  <si>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</si>
  <si>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</si>
  <si>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</si>
  <si>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</si>
  <si>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</si>
  <si>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</si>
  <si>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</si>
  <si>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</si>
  <si>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</si>
  <si>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</si>
  <si>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</si>
  <si>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</si>
  <si>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</si>
  <si>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</si>
  <si>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</si>
  <si>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</si>
  <si>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</si>
  <si>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</si>
  <si>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</si>
  <si>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</si>
  <si>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</si>
  <si>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</si>
  <si>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</si>
  <si>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</si>
  <si>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</si>
  <si>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</si>
  <si>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</si>
  <si>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</si>
  <si>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</si>
  <si>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</si>
  <si>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</si>
  <si>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</si>
  <si>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</si>
  <si>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</si>
  <si>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</si>
  <si>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</si>
  <si>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</si>
  <si>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</si>
  <si>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</si>
  <si>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</si>
  <si>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</si>
  <si>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</si>
  <si>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</si>
  <si>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</si>
  <si>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</si>
  <si>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</si>
  <si>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</si>
  <si>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</si>
  <si>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</si>
  <si>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</si>
  <si>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</si>
  <si>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</si>
  <si>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</si>
  <si>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</si>
  <si>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</si>
  <si>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</si>
  <si>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</si>
  <si>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</si>
  <si>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</si>
  <si>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</si>
  <si>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</si>
  <si>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</si>
  <si>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</si>
  <si>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</si>
  <si>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</si>
  <si>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</si>
  <si>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</si>
  <si>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</si>
  <si>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</si>
  <si>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</si>
  <si>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</si>
  <si>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</si>
  <si>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</si>
  <si>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</si>
  <si>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</si>
  <si>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</si>
  <si>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</si>
  <si>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</si>
  <si>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</si>
  <si>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</si>
  <si>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</si>
  <si>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</si>
  <si>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</si>
  <si>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</si>
  <si>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</si>
  <si>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</si>
  <si>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</si>
  <si>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</si>
  <si>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</si>
  <si>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</si>
  <si>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</si>
  <si>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</si>
  <si>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</si>
  <si>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</si>
  <si>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</si>
  <si>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</si>
  <si>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</si>
  <si>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</si>
  <si>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</si>
  <si>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</si>
  <si>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</si>
  <si>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</si>
  <si>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</si>
  <si>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</si>
  <si>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</si>
  <si>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</si>
  <si>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</si>
  <si>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</si>
  <si>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</si>
  <si>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</si>
  <si>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</si>
  <si>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</si>
  <si>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</si>
  <si>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</si>
  <si>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</si>
  <si>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</si>
  <si>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</si>
  <si>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</si>
  <si>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</si>
  <si>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</si>
  <si>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</si>
  <si>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</si>
  <si>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</si>
  <si>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</si>
  <si>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</si>
  <si>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</si>
  <si>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</si>
  <si>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</si>
  <si>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</si>
  <si>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</si>
  <si>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</si>
  <si>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</si>
  <si>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</si>
  <si>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</si>
  <si>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</si>
  <si>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</si>
  <si>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</si>
  <si>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</si>
  <si>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</si>
  <si>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</si>
  <si>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</si>
  <si>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</si>
  <si>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</si>
  <si>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</si>
  <si>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</si>
  <si>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</si>
  <si>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</si>
  <si>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</si>
  <si>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</si>
  <si>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</si>
  <si>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</si>
  <si>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</si>
  <si>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</si>
  <si>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</si>
  <si>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</si>
  <si>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</si>
  <si>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</si>
  <si>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</si>
  <si>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</si>
  <si>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</si>
  <si>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</si>
  <si>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</si>
  <si>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</si>
  <si>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</si>
  <si>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</si>
  <si>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</si>
  <si>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</si>
  <si>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</si>
  <si>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</si>
  <si>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</si>
  <si>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</si>
  <si>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</si>
  <si>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</si>
  <si>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</si>
  <si>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</si>
  <si>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</si>
  <si>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</si>
  <si>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</si>
  <si>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</si>
  <si>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</si>
  <si>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</si>
  <si>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</si>
  <si>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</si>
  <si>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</si>
  <si>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</si>
  <si>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</si>
  <si>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</si>
  <si>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</si>
  <si>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</si>
  <si>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</si>
  <si>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</si>
  <si>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</si>
  <si>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</si>
  <si>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</si>
  <si>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</si>
  <si>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</si>
  <si>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</si>
  <si>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</si>
  <si>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</si>
  <si>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</si>
  <si>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</si>
  <si>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</si>
  <si>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</si>
  <si>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</si>
  <si>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</si>
  <si>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</si>
  <si>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</si>
  <si>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</si>
  <si>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</si>
  <si>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</si>
  <si>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</si>
  <si>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</si>
  <si>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</si>
  <si>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</si>
  <si>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</si>
  <si>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</si>
  <si>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</si>
  <si>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</si>
  <si>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</si>
  <si>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</si>
  <si>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</si>
  <si>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</si>
  <si>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</si>
  <si>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</si>
  <si>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</si>
  <si>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</si>
  <si>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</si>
  <si>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</si>
  <si>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</si>
  <si>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</si>
  <si>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</si>
  <si>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</si>
  <si>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</si>
  <si>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</si>
  <si>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</si>
  <si>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</si>
  <si>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</si>
  <si>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</si>
  <si>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</si>
  <si>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</si>
  <si>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</si>
  <si>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</si>
  <si>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</si>
  <si>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</si>
  <si>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</si>
  <si>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</si>
  <si>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</si>
  <si>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</si>
  <si>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</si>
  <si>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</si>
  <si>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</si>
  <si>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</si>
  <si>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</si>
  <si>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</si>
  <si>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</si>
  <si>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</si>
  <si>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</si>
  <si>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</si>
  <si>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</si>
  <si>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</si>
  <si>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</si>
  <si>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</si>
  <si>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</si>
  <si>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</si>
  <si>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</si>
  <si>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</si>
  <si>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</si>
  <si>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</si>
  <si>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</si>
  <si>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</si>
  <si>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</si>
  <si>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</si>
  <si>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</si>
  <si>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</si>
  <si>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</si>
  <si>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</si>
  <si>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</si>
  <si>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</si>
  <si>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</si>
  <si>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</si>
  <si>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</si>
  <si>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</si>
  <si>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</si>
  <si>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</si>
  <si>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</si>
  <si>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</si>
  <si>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</si>
  <si>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</si>
  <si>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</si>
  <si>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</si>
  <si>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</si>
  <si>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</si>
  <si>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</si>
  <si>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</si>
  <si>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</si>
  <si>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</si>
  <si>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</si>
  <si>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</si>
  <si>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</si>
  <si>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</si>
  <si>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</si>
  <si>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</si>
  <si>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</si>
  <si>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</si>
  <si>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</si>
  <si>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</si>
  <si>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</si>
  <si>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</si>
  <si>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</si>
  <si>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</si>
  <si>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</si>
  <si>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</si>
  <si>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</si>
  <si>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</si>
  <si>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</si>
  <si>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</si>
  <si>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</si>
  <si>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</si>
  <si>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</si>
  <si>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</si>
  <si>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</si>
  <si>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</si>
  <si>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</si>
  <si>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</si>
  <si>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</si>
  <si>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</si>
  <si>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</si>
  <si>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</si>
  <si>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</si>
  <si>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</si>
  <si>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</si>
  <si>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</si>
  <si>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</si>
  <si>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</si>
  <si>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</si>
  <si>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</si>
  <si>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</si>
  <si>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</si>
  <si>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</si>
  <si>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</si>
  <si>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</si>
  <si>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</si>
  <si>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</si>
  <si>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</si>
  <si>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</si>
  <si>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</si>
  <si>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</si>
  <si>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</si>
  <si>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</si>
  <si>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</si>
  <si>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</si>
  <si>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</si>
  <si>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</si>
  <si>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</si>
  <si>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</si>
  <si>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</si>
  <si>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</si>
  <si>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</si>
  <si>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</si>
  <si>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</si>
  <si>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</si>
  <si>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</si>
  <si>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</si>
  <si>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</si>
  <si>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</si>
  <si>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</si>
  <si>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</si>
  <si>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</si>
  <si>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</si>
  <si>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</si>
  <si>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</si>
  <si>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</si>
  <si>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</si>
  <si>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</si>
  <si>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</si>
  <si>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</si>
  <si>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</si>
  <si>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</si>
  <si>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</si>
  <si>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</si>
  <si>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</si>
  <si>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</si>
  <si>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</si>
  <si>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</si>
  <si>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</si>
  <si>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</si>
  <si>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</si>
  <si>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</si>
  <si>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</si>
  <si>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</si>
  <si>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</si>
  <si>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</si>
  <si>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</si>
  <si>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</si>
  <si>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</si>
  <si>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</si>
  <si>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</si>
  <si>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</si>
  <si>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</si>
  <si>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</si>
  <si>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</si>
  <si>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</si>
  <si>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</si>
  <si>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</si>
  <si>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</si>
  <si>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</si>
  <si>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</si>
  <si>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</si>
  <si>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</si>
  <si>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</si>
  <si>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</si>
  <si>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</si>
  <si>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</si>
  <si>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</si>
  <si>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</si>
  <si>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</si>
  <si>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</si>
  <si>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</si>
  <si>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</si>
  <si>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</si>
  <si>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</si>
  <si>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</si>
  <si>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</si>
  <si>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</si>
  <si>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</si>
  <si>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</si>
  <si>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</si>
  <si>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</si>
  <si>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</si>
  <si>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</si>
  <si>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</si>
  <si>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</si>
  <si>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</si>
  <si>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</si>
  <si>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</si>
  <si>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</si>
  <si>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</si>
  <si>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</si>
  <si>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</si>
  <si>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</si>
  <si>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</si>
  <si>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</si>
  <si>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</si>
  <si>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</si>
  <si>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</si>
  <si>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</si>
  <si>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</si>
  <si>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</si>
  <si>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</si>
  <si>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</si>
  <si>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</si>
  <si>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</si>
  <si>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</si>
  <si>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</si>
  <si>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</si>
  <si>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</si>
  <si>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</si>
  <si>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</si>
  <si>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</si>
  <si>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</si>
  <si>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</si>
  <si>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</si>
  <si>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</si>
  <si>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</si>
  <si>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</si>
  <si>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</si>
  <si>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</si>
  <si>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</si>
  <si>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</si>
  <si>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</si>
  <si>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</si>
  <si>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</si>
  <si>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</si>
  <si>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</si>
  <si>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</si>
  <si>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</si>
  <si>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</si>
  <si>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</si>
  <si>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</si>
  <si>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</si>
  <si>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</si>
  <si>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</si>
  <si>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</si>
  <si>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</si>
  <si>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</si>
  <si>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</si>
  <si>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</si>
  <si>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</si>
  <si>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</si>
  <si>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</si>
  <si>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</si>
  <si>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</si>
  <si>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</si>
  <si>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</si>
  <si>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</si>
  <si>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</si>
  <si>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</si>
  <si>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</si>
  <si>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</si>
  <si>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</si>
  <si>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</si>
  <si>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</si>
  <si>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</si>
  <si>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</si>
  <si>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</si>
  <si>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</si>
  <si>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</si>
  <si>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</si>
  <si>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</si>
  <si>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</si>
  <si>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</si>
  <si>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</si>
  <si>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</si>
  <si>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</si>
  <si>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</si>
  <si>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</si>
  <si>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</si>
  <si>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</si>
  <si>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</si>
  <si>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</si>
  <si>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</si>
  <si>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</si>
  <si>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</si>
  <si>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</si>
  <si>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</si>
  <si>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</si>
  <si>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</si>
  <si>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</si>
  <si>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</si>
  <si>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</si>
  <si>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</si>
  <si>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</si>
  <si>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</si>
  <si>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</si>
  <si>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</si>
  <si>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</si>
  <si>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</si>
  <si>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</si>
  <si>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</si>
  <si>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</si>
  <si>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</si>
  <si>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</si>
  <si>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</si>
  <si>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</si>
  <si>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</si>
  <si>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</si>
  <si>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</si>
  <si>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</si>
  <si>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</si>
  <si>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</si>
  <si>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</si>
  <si>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</si>
  <si>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</si>
  <si>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</si>
  <si>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</si>
  <si>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</si>
  <si>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</si>
  <si>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</si>
  <si>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</si>
  <si>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</si>
  <si>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</si>
  <si>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</si>
  <si>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</si>
  <si>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</si>
  <si>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</si>
  <si>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</si>
  <si>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</si>
  <si>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</si>
  <si>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</si>
  <si>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</si>
  <si>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</si>
  <si>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</si>
  <si>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</si>
  <si>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</si>
  <si>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</si>
  <si>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</si>
  <si>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</si>
  <si>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</si>
  <si>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</si>
  <si>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</si>
  <si>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</si>
  <si>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</si>
  <si>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</si>
  <si>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</si>
  <si>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</si>
  <si>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</si>
  <si>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</si>
  <si>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</si>
  <si>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</si>
  <si>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</si>
  <si>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</si>
  <si>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</si>
  <si>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</si>
  <si>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</si>
  <si>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</si>
  <si>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</si>
  <si>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</si>
  <si>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</si>
  <si>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</si>
  <si>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</si>
  <si>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</si>
  <si>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</si>
  <si>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</si>
  <si>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</si>
  <si>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</si>
  <si>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</si>
  <si>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</si>
  <si>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</si>
  <si>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</si>
  <si>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</si>
  <si>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</si>
  <si>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</si>
  <si>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</si>
  <si>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</si>
  <si>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</si>
  <si>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</si>
  <si>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</si>
  <si>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</si>
  <si>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</si>
  <si>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</si>
  <si>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</si>
  <si>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</si>
  <si>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</si>
  <si>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</si>
  <si>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</si>
  <si>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</si>
  <si>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</si>
  <si>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</si>
  <si>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</si>
  <si>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</si>
  <si>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</si>
  <si>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</si>
  <si>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</si>
  <si>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</si>
  <si>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</si>
  <si>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</si>
  <si>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</si>
  <si>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</si>
  <si>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</si>
  <si>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</si>
  <si>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</si>
  <si>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</si>
  <si>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</si>
  <si>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</si>
  <si>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</si>
  <si>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</si>
  <si>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</si>
  <si>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</si>
  <si>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</si>
  <si>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</si>
  <si>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</si>
  <si>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</si>
  <si>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</si>
  <si>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</si>
  <si>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</si>
  <si>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</si>
  <si>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</si>
  <si>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</si>
  <si>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</si>
  <si>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</si>
  <si>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</si>
  <si>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</si>
  <si>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</si>
  <si>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</si>
  <si>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</si>
  <si>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</si>
  <si>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</si>
  <si>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</si>
  <si>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</si>
  <si>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</si>
  <si>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</si>
  <si>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</si>
  <si>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</si>
  <si>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</si>
  <si>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</si>
  <si>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</si>
  <si>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</si>
  <si>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</si>
  <si>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</si>
  <si>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</si>
  <si>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</si>
  <si>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</si>
  <si>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</si>
  <si>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</si>
  <si>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</si>
  <si>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</si>
  <si>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</si>
  <si>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</si>
  <si>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</si>
  <si>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</si>
  <si>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</si>
  <si>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</si>
  <si>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</si>
  <si>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</si>
  <si>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</si>
  <si>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</si>
  <si>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</si>
  <si>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</si>
  <si>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</si>
  <si>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</si>
  <si>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</si>
  <si>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</si>
  <si>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</si>
  <si>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</si>
  <si>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</si>
  <si>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</si>
  <si>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</si>
  <si>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</si>
  <si>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</si>
  <si>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</si>
  <si>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</si>
  <si>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</si>
  <si>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</si>
  <si>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</si>
  <si>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</si>
  <si>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</si>
  <si>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</si>
  <si>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</si>
  <si>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</si>
  <si>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</si>
  <si>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</si>
  <si>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</si>
  <si>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</si>
  <si>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</si>
  <si>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</si>
  <si>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</si>
  <si>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</si>
  <si>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</si>
  <si>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</si>
  <si>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</si>
  <si>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</si>
  <si>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</si>
  <si>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</si>
  <si>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</si>
  <si>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</si>
  <si>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</si>
  <si>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</si>
  <si>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</si>
  <si>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</si>
  <si>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</si>
  <si>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</si>
  <si>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</si>
  <si>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</si>
  <si>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</si>
  <si>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</si>
  <si>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</si>
  <si>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</si>
  <si>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</si>
  <si>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</si>
  <si>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</si>
  <si>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</si>
  <si>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</si>
  <si>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</si>
  <si>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</si>
  <si>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</si>
  <si>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</si>
  <si>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</si>
  <si>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</si>
  <si>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</si>
  <si>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</si>
  <si>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</si>
  <si>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</si>
  <si>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</si>
  <si>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</si>
  <si>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</si>
  <si>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</si>
  <si>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</si>
  <si>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</si>
  <si>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</si>
  <si>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</si>
  <si>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</si>
  <si>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</si>
  <si>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</si>
  <si>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</si>
  <si>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</si>
  <si>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</si>
  <si>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</si>
  <si>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</si>
  <si>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</si>
  <si>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</si>
  <si>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</si>
  <si>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</si>
  <si>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</si>
  <si>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</si>
  <si>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</si>
  <si>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</si>
  <si>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</si>
  <si>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</si>
  <si>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</si>
  <si>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</si>
  <si>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</si>
  <si>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</si>
  <si>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</si>
  <si>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</si>
  <si>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</si>
  <si>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</si>
  <si>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</si>
  <si>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</si>
  <si>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</si>
  <si>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</si>
  <si>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</si>
  <si>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</si>
  <si>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</si>
  <si>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</si>
  <si>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</si>
  <si>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</si>
  <si>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</si>
  <si>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</si>
  <si>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</si>
  <si>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</si>
  <si>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</si>
  <si>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</si>
  <si>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</si>
  <si>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</si>
  <si>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</si>
  <si>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</si>
  <si>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</si>
  <si>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</si>
  <si>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</si>
  <si>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</si>
  <si>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</si>
  <si>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</si>
  <si>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</si>
  <si>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</si>
  <si>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</si>
  <si>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</si>
  <si>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</si>
  <si>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</si>
  <si>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</si>
  <si>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</si>
  <si>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</si>
  <si>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</si>
  <si>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</si>
  <si>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</si>
  <si>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</si>
  <si>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</si>
  <si>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</si>
  <si>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</si>
  <si>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</si>
  <si>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</si>
  <si>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</si>
  <si>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</si>
  <si>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</si>
  <si>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</si>
  <si>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</si>
  <si>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</si>
  <si>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</si>
  <si>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</si>
  <si>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</si>
  <si>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</si>
  <si>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</si>
  <si>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</si>
  <si>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</si>
  <si>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</si>
  <si>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</si>
  <si>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</si>
  <si>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</si>
  <si>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</si>
  <si>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</si>
  <si>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</si>
  <si>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</si>
  <si>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</si>
  <si>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</si>
  <si>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</si>
  <si>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</si>
  <si>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</si>
  <si>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</si>
  <si>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</si>
  <si>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</si>
  <si>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</si>
  <si>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</si>
  <si>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</si>
  <si>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</si>
  <si>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</si>
  <si>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</si>
  <si>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</si>
  <si>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</si>
  <si>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</si>
  <si>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</si>
  <si>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</si>
  <si>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</si>
  <si>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</si>
  <si>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</si>
  <si>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</si>
  <si>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</si>
  <si>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</si>
  <si>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</si>
  <si>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</si>
  <si>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</si>
  <si>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</si>
  <si>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</si>
  <si>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</si>
  <si>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</si>
  <si>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</si>
  <si>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</si>
  <si>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</si>
  <si>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</si>
  <si>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</si>
  <si>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</si>
  <si>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</si>
  <si>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</si>
  <si>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</si>
  <si>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</si>
  <si>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</si>
  <si>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</si>
  <si>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</si>
  <si>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</si>
  <si>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</si>
  <si>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</si>
  <si>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</si>
  <si>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</si>
  <si>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</si>
  <si>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</si>
  <si>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</si>
  <si>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</si>
  <si>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</si>
  <si>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</si>
  <si>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</si>
  <si>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</si>
  <si>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</si>
  <si>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</si>
  <si>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</si>
  <si>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</si>
  <si>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</si>
  <si>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</si>
  <si>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</si>
  <si>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</si>
  <si>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</si>
  <si>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</si>
  <si>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</si>
  <si>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</si>
  <si>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</si>
  <si>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</si>
  <si>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</si>
  <si>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</si>
  <si>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</si>
  <si>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</si>
  <si>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</si>
  <si>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</si>
  <si>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</si>
  <si>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</si>
  <si>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</si>
  <si>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</si>
  <si>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</si>
  <si>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</si>
  <si>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</si>
  <si>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</si>
  <si>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</si>
  <si>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</si>
  <si>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</si>
  <si>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</si>
  <si>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</si>
  <si>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</si>
  <si>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</si>
  <si>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</si>
  <si>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</si>
  <si>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</si>
  <si>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</si>
  <si>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</si>
  <si>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</si>
  <si>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</si>
  <si>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</si>
  <si>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</si>
  <si>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</si>
  <si>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</si>
  <si>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</si>
  <si>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</si>
  <si>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</si>
  <si>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</si>
  <si>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</si>
  <si>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</si>
  <si>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</si>
  <si>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</si>
  <si>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</si>
  <si>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</si>
  <si>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</si>
  <si>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</si>
  <si>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</si>
  <si>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</si>
  <si>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</si>
  <si>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</si>
  <si>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</si>
  <si>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</si>
  <si>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</si>
  <si>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</si>
  <si>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</si>
  <si>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</si>
  <si>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</si>
  <si>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</si>
  <si>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</si>
  <si>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</si>
  <si>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</si>
  <si>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</si>
  <si>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</si>
  <si>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</si>
  <si>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</si>
  <si>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</si>
  <si>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</si>
  <si>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</si>
  <si>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</si>
  <si>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</si>
  <si>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</si>
  <si>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</si>
  <si>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</si>
  <si>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</si>
  <si>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</si>
  <si>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</si>
  <si>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</si>
  <si>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</si>
  <si>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</si>
  <si>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</si>
  <si>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</si>
  <si>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</si>
  <si>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</si>
  <si>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</si>
  <si>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</si>
  <si>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</si>
  <si>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</si>
  <si>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</si>
  <si>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</si>
  <si>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</si>
  <si>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</si>
  <si>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</si>
  <si>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</si>
  <si>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</si>
  <si>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</si>
  <si>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</si>
  <si>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</si>
  <si>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</si>
  <si>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</si>
  <si>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</si>
  <si>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</si>
  <si>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</si>
  <si>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</si>
  <si>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</si>
  <si>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</si>
  <si>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</si>
  <si>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</si>
  <si>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</si>
  <si>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</si>
  <si>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</si>
  <si>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</si>
  <si>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</si>
  <si>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</si>
  <si>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</si>
  <si>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</si>
  <si>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</si>
  <si>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</si>
  <si>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</si>
  <si>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</si>
  <si>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</si>
  <si>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</si>
  <si>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</si>
  <si>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</si>
  <si>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</si>
  <si>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</si>
  <si>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</si>
  <si>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</si>
  <si>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</si>
  <si>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</si>
  <si>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</si>
  <si>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</si>
  <si>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</si>
  <si>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</si>
  <si>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</si>
  <si>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</si>
  <si>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</si>
  <si>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</si>
  <si>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</si>
  <si>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</si>
  <si>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</si>
  <si>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</si>
  <si>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</si>
  <si>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</si>
  <si>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</si>
  <si>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</si>
  <si>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</si>
  <si>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</si>
  <si>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</si>
  <si>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</si>
  <si>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</si>
  <si>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</si>
  <si>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</si>
  <si>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</si>
  <si>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</si>
  <si>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</si>
  <si>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</si>
  <si>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</si>
  <si>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</si>
  <si>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</si>
  <si>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</si>
  <si>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</si>
  <si>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</si>
  <si>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</si>
  <si>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</si>
  <si>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</si>
  <si>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</si>
  <si>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</si>
  <si>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</si>
  <si>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</si>
  <si>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</si>
  <si>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</si>
  <si>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</si>
  <si>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</si>
  <si>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</si>
  <si>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</si>
  <si>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</si>
  <si>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</si>
  <si>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</si>
  <si>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</si>
  <si>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</si>
  <si>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</si>
  <si>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</si>
  <si>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</si>
  <si>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</si>
  <si>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</si>
  <si>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</si>
  <si>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</si>
  <si>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</si>
  <si>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</si>
  <si>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</si>
  <si>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</si>
  <si>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</si>
  <si>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</si>
  <si>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</si>
  <si>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</si>
  <si>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</si>
  <si>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</si>
  <si>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</si>
  <si>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</si>
  <si>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</si>
  <si>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</si>
  <si>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</si>
  <si>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</si>
  <si>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</si>
  <si>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</si>
  <si>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</si>
  <si>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</si>
  <si>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</si>
  <si>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</si>
  <si>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</si>
  <si>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</si>
  <si>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</si>
  <si>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</si>
  <si>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</si>
  <si>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</si>
  <si>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</si>
  <si>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</si>
  <si>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</si>
  <si>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</si>
  <si>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</si>
  <si>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</si>
  <si>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</si>
  <si>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</si>
  <si>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</si>
  <si>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</si>
  <si>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</si>
  <si>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</si>
  <si>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</si>
  <si>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</si>
  <si>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</si>
  <si>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</si>
  <si>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</si>
  <si>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</si>
  <si>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</si>
  <si>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</si>
  <si>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</si>
  <si>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</si>
  <si>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</si>
  <si>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</si>
  <si>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</si>
  <si>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</si>
  <si>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</si>
  <si>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</si>
  <si>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</si>
  <si>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</si>
  <si>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</si>
  <si>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</si>
  <si>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</si>
  <si>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</si>
  <si>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</si>
  <si>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</si>
  <si>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</si>
  <si>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</si>
  <si>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</si>
  <si>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</si>
  <si>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</si>
  <si>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</si>
  <si>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</si>
  <si>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</si>
  <si>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</si>
  <si>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</si>
  <si>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</si>
  <si>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</si>
  <si>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</si>
  <si>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</si>
  <si>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</si>
  <si>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</si>
  <si>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</si>
  <si>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</si>
  <si>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</si>
  <si>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</si>
  <si>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</si>
  <si>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</si>
  <si>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</si>
  <si>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</si>
  <si>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</si>
  <si>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</si>
  <si>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</si>
  <si>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</si>
  <si>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</si>
  <si>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</si>
  <si>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</si>
  <si>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</si>
  <si>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</si>
  <si>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</si>
  <si>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</si>
  <si>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</si>
  <si>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</si>
  <si>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</si>
  <si>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</si>
  <si>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</si>
  <si>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</si>
  <si>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</si>
  <si>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</si>
  <si>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</si>
  <si>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</si>
  <si>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</si>
  <si>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</si>
  <si>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</si>
  <si>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</si>
  <si>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</si>
  <si>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</si>
  <si>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</si>
  <si>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</si>
  <si>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</si>
  <si>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</si>
  <si>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</si>
  <si>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</si>
  <si>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</si>
  <si>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</si>
  <si>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</si>
  <si>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</si>
  <si>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</si>
  <si>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</si>
  <si>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</si>
  <si>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</si>
  <si>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</si>
  <si>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</si>
  <si>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</si>
  <si>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</si>
  <si>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</si>
  <si>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</si>
  <si>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</si>
  <si>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</si>
  <si>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</si>
  <si>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</si>
  <si>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</si>
  <si>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</si>
  <si>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</si>
  <si>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</si>
  <si>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</si>
  <si>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</si>
  <si>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</si>
  <si>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</si>
  <si>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</si>
  <si>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</si>
  <si>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</si>
  <si>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</si>
  <si>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</si>
  <si>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</si>
  <si>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</si>
  <si>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</si>
  <si>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</si>
  <si>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</si>
  <si>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</si>
  <si>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</si>
  <si>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</si>
  <si>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</si>
  <si>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</si>
  <si>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</si>
  <si>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</si>
  <si>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</si>
  <si>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</si>
  <si>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</si>
  <si>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</si>
  <si>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</si>
  <si>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</si>
  <si>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</si>
  <si>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</si>
  <si>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</si>
  <si>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</si>
  <si>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</si>
  <si>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</si>
  <si>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</si>
  <si>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</si>
  <si>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</si>
  <si>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</si>
  <si>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</si>
  <si>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</si>
  <si>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</si>
  <si>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</si>
  <si>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</si>
  <si>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</si>
  <si>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</si>
  <si>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</si>
  <si>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</si>
  <si>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</si>
  <si>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</si>
  <si>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</si>
  <si>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</si>
  <si>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</si>
  <si>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</si>
  <si>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</si>
  <si>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</si>
  <si>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</si>
  <si>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</si>
  <si>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</si>
  <si>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</si>
  <si>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</si>
  <si>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</si>
  <si>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</si>
  <si>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</si>
  <si>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</si>
  <si>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</si>
  <si>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</si>
  <si>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</si>
  <si>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</si>
  <si>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</si>
  <si>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</si>
  <si>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</si>
  <si>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</si>
  <si>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</si>
  <si>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</si>
  <si>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</si>
  <si>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</si>
  <si>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</si>
  <si>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</si>
  <si>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</si>
  <si>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</si>
  <si>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</si>
  <si>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</si>
  <si>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</si>
  <si>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</si>
  <si>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</si>
  <si>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</si>
  <si>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</si>
  <si>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</si>
  <si>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</si>
  <si>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</si>
  <si>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</si>
  <si>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</si>
  <si>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</si>
  <si>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</si>
  <si>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</si>
  <si>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</si>
  <si>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</si>
  <si>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</si>
  <si>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</si>
  <si>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</si>
  <si>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</si>
  <si>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</si>
  <si>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</si>
  <si>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</si>
  <si>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</si>
  <si>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</si>
  <si>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</si>
  <si>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</si>
  <si>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</si>
  <si>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</si>
  <si>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</si>
  <si>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</si>
  <si>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</si>
  <si>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</si>
  <si>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</si>
  <si>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</si>
  <si>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</si>
  <si>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</si>
  <si>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</si>
  <si>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</si>
  <si>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</si>
  <si>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</si>
  <si>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</si>
  <si>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</si>
  <si>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</si>
  <si>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</si>
  <si>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</si>
  <si>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</si>
  <si>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</si>
  <si>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</si>
  <si>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</si>
  <si>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</si>
  <si>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</si>
  <si>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</si>
  <si>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</si>
  <si>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</si>
  <si>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</si>
  <si>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</si>
  <si>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</si>
  <si>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</si>
  <si>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</si>
  <si>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</si>
  <si>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</si>
  <si>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</si>
  <si>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</si>
  <si>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</si>
  <si>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</si>
  <si>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</si>
  <si>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</si>
  <si>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</si>
  <si>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</si>
  <si>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</si>
  <si>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</si>
  <si>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</si>
  <si>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</si>
  <si>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</si>
  <si>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</si>
  <si>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</si>
  <si>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</si>
  <si>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</si>
  <si>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</si>
  <si>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</si>
  <si>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</si>
  <si>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</si>
  <si>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</si>
  <si>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</si>
  <si>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</si>
  <si>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</si>
  <si>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</si>
  <si>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</si>
  <si>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</si>
  <si>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</si>
  <si>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</si>
  <si>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</si>
  <si>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</si>
  <si>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</si>
  <si>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</si>
  <si>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</si>
  <si>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</si>
  <si>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</si>
  <si>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</si>
  <si>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</si>
  <si>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</si>
  <si>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</si>
  <si>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</si>
  <si>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</si>
  <si>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</si>
  <si>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</si>
  <si>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</si>
  <si>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</si>
  <si>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</si>
  <si>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</si>
  <si>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</si>
  <si>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</si>
  <si>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</si>
  <si>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</si>
  <si>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</si>
  <si>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</si>
  <si>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</si>
  <si>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</si>
  <si>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</si>
  <si>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</si>
  <si>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</si>
  <si>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</si>
  <si>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</si>
  <si>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</si>
  <si>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</si>
  <si>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</si>
  <si>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</si>
  <si>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</si>
  <si>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</si>
  <si>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</si>
  <si>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</si>
  <si>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</si>
  <si>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</si>
  <si>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</si>
  <si>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</si>
  <si>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</si>
  <si>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</si>
  <si>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</si>
  <si>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</si>
  <si>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</si>
  <si>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</si>
  <si>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</si>
  <si>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</si>
  <si>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</si>
  <si>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</si>
  <si>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</si>
  <si>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</si>
  <si>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</si>
  <si>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</si>
  <si>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</si>
  <si>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</si>
  <si>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</si>
  <si>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</si>
  <si>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</si>
  <si>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</si>
  <si>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</si>
  <si>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</si>
  <si>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</si>
  <si>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</si>
  <si>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</si>
  <si>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</si>
  <si>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</si>
  <si>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</si>
  <si>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</si>
  <si>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</si>
  <si>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</si>
  <si>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</si>
  <si>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</si>
  <si>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</si>
  <si>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</si>
  <si>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</si>
  <si>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</si>
  <si>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</si>
  <si>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</si>
  <si>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</si>
  <si>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</si>
  <si>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</si>
  <si>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</si>
  <si>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</si>
  <si>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</si>
  <si>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</si>
  <si>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</si>
  <si>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</si>
  <si>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</si>
  <si>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</si>
  <si>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</si>
  <si>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</si>
  <si>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</si>
  <si>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</si>
  <si>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</si>
  <si>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</si>
  <si>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</si>
  <si>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</si>
  <si>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</si>
  <si>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</si>
  <si>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</si>
  <si>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</si>
  <si>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</si>
  <si>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</si>
  <si>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</si>
  <si>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</si>
  <si>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</si>
  <si>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</si>
  <si>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</si>
  <si>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</si>
  <si>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</si>
  <si>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</si>
  <si>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</si>
  <si>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</si>
  <si>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</si>
  <si>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</si>
  <si>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</si>
  <si>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</si>
  <si>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</si>
  <si>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</si>
  <si>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</si>
  <si>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</si>
  <si>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</si>
  <si>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</si>
  <si>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</si>
  <si>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</si>
  <si>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</si>
  <si>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</si>
  <si>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</si>
  <si>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</si>
  <si>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</si>
  <si>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</si>
  <si>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</si>
  <si>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</si>
  <si>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</si>
  <si>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</si>
  <si>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</si>
  <si>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</si>
  <si>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</si>
  <si>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</si>
  <si>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</si>
  <si>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</si>
  <si>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</si>
  <si>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</si>
  <si>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</si>
  <si>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</si>
  <si>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</si>
  <si>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</si>
  <si>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</si>
  <si>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</si>
  <si>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</si>
  <si>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</si>
  <si>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</si>
  <si>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</si>
  <si>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</si>
  <si>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</si>
  <si>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</si>
  <si>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</si>
  <si>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</si>
  <si>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</si>
  <si>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</si>
  <si>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</si>
  <si>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</si>
  <si>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</si>
  <si>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</si>
  <si>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</si>
  <si>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</si>
  <si>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</si>
  <si>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</si>
  <si>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</si>
  <si>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</si>
  <si>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</si>
  <si>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</si>
  <si>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</si>
  <si>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</si>
  <si>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</si>
  <si>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</si>
  <si>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</si>
  <si>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</si>
  <si>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</si>
  <si>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</si>
  <si>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</si>
  <si>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</si>
  <si>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</si>
  <si>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</si>
  <si>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</si>
  <si>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</si>
  <si>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</si>
  <si>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</si>
  <si>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</si>
  <si>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</si>
  <si>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</si>
  <si>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</si>
  <si>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</si>
  <si>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</si>
  <si>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</si>
  <si>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</si>
  <si>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</si>
  <si>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</si>
  <si>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</si>
  <si>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</si>
  <si>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</si>
  <si>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</si>
  <si>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</si>
  <si>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</si>
  <si>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</si>
  <si>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</si>
  <si>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</si>
  <si>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</si>
  <si>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</si>
  <si>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</si>
  <si>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</si>
  <si>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</si>
  <si>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</si>
  <si>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</si>
  <si>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</si>
  <si>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</si>
  <si>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</si>
  <si>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</si>
  <si>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</si>
  <si>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</si>
  <si>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</si>
  <si>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</si>
  <si>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</si>
  <si>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</si>
  <si>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</si>
  <si>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</si>
  <si>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</si>
  <si>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</si>
  <si>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</si>
  <si>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</si>
  <si>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</si>
  <si>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</si>
  <si>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</si>
  <si>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</si>
  <si>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</si>
  <si>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</si>
  <si>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</si>
  <si>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</si>
  <si>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</si>
  <si>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</si>
  <si>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</si>
  <si>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</si>
  <si>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</si>
  <si>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</si>
  <si>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</si>
  <si>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</si>
  <si>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</si>
  <si>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</si>
  <si>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</si>
  <si>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</si>
  <si>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</si>
  <si>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</si>
  <si>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</si>
  <si>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</si>
  <si>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</si>
  <si>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</si>
  <si>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</si>
  <si>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</si>
  <si>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</si>
  <si>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</si>
  <si>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</si>
  <si>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</si>
  <si>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</si>
  <si>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</si>
  <si>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</si>
  <si>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</si>
  <si>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</si>
  <si>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</si>
  <si>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</si>
  <si>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</si>
  <si>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</si>
  <si>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</si>
  <si>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</si>
  <si>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</si>
  <si>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</si>
  <si>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</si>
  <si>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</si>
  <si>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</si>
  <si>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</si>
  <si>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</si>
  <si>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</si>
  <si>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</si>
  <si>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</si>
  <si>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</si>
  <si>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</si>
  <si>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</si>
  <si>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</si>
  <si>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</si>
  <si>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</si>
  <si>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</si>
  <si>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</si>
  <si>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</si>
  <si>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</si>
  <si>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</si>
  <si>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</si>
  <si>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</si>
  <si>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</si>
  <si>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</si>
  <si>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</si>
  <si>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</si>
  <si>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</si>
  <si>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</si>
  <si>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</si>
  <si>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</si>
  <si>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</si>
  <si>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</si>
  <si>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</si>
  <si>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</si>
  <si>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</si>
  <si>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</si>
  <si>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</si>
  <si>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</si>
  <si>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</si>
  <si>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</si>
  <si>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</si>
  <si>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</si>
  <si>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</si>
  <si>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</si>
  <si>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</si>
  <si>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</si>
  <si>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</si>
  <si>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</si>
  <si>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</si>
  <si>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</si>
  <si>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</si>
  <si>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</si>
  <si>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</si>
  <si>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</si>
  <si>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</si>
  <si>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</si>
  <si>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</si>
  <si>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</si>
  <si>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</si>
  <si>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</si>
  <si>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</si>
  <si>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</si>
  <si>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</si>
  <si>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</si>
  <si>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</si>
  <si>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</si>
  <si>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</si>
  <si>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</si>
  <si>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</si>
  <si>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</si>
  <si>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</si>
  <si>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</si>
  <si>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</si>
  <si>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</si>
  <si>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</si>
  <si>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</si>
  <si>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</si>
  <si>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</si>
  <si>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</si>
  <si>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</si>
  <si>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</si>
  <si>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</si>
  <si>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</si>
  <si>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</si>
  <si>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</si>
  <si>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</si>
  <si>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</si>
  <si>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</si>
  <si>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</si>
  <si>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</si>
  <si>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</si>
  <si>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</si>
  <si>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</si>
  <si>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</si>
  <si>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</si>
  <si>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</si>
  <si>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</si>
  <si>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</si>
  <si>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</si>
  <si>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</si>
  <si>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</si>
  <si>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</si>
  <si>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</si>
  <si>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</si>
  <si>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</si>
  <si>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</si>
  <si>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</si>
  <si>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</si>
  <si>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</si>
  <si>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</si>
  <si>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</si>
  <si>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</si>
  <si>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</si>
  <si>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</si>
  <si>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</si>
  <si>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</si>
  <si>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</si>
  <si>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</si>
  <si>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</si>
  <si>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</si>
  <si>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</si>
  <si>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</si>
  <si>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</si>
  <si>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</si>
  <si>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</si>
  <si>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</si>
  <si>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</si>
  <si>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</si>
  <si>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</si>
  <si>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</si>
  <si>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</si>
  <si>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</si>
  <si>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</si>
  <si>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</si>
  <si>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</si>
  <si>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</si>
  <si>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</si>
  <si>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</si>
  <si>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</si>
  <si>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</si>
  <si>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</si>
  <si>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</si>
  <si>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</si>
  <si>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</si>
  <si>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</si>
  <si>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</si>
  <si>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</si>
  <si>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</si>
  <si>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</si>
  <si>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</si>
  <si>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</si>
  <si>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</si>
  <si>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</si>
  <si>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</si>
  <si>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</si>
  <si>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</si>
  <si>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</si>
  <si>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</si>
  <si>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</si>
  <si>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</si>
  <si>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</si>
  <si>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</si>
  <si>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</si>
  <si>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</si>
  <si>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</si>
  <si>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</si>
  <si>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</si>
  <si>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</si>
  <si>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</si>
  <si>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</si>
  <si>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</si>
  <si>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</si>
  <si>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</si>
  <si>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</si>
  <si>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</si>
  <si>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</si>
  <si>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</si>
  <si>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</si>
  <si>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</si>
  <si>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</si>
  <si>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</si>
  <si>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</si>
  <si>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</si>
  <si>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</si>
  <si>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</si>
  <si>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</si>
  <si>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</si>
  <si>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</si>
  <si>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</si>
  <si>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</si>
  <si>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</si>
  <si>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</si>
  <si>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</si>
  <si>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</si>
  <si>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</si>
  <si>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</si>
  <si>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</si>
  <si>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</si>
  <si>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</si>
  <si>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</si>
  <si>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</si>
  <si>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</si>
  <si>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</si>
  <si>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</si>
  <si>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</si>
  <si>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</si>
  <si>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</si>
  <si>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</si>
  <si>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</si>
  <si>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</si>
  <si>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</si>
  <si>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</si>
  <si>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</si>
  <si>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</si>
  <si>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</si>
  <si>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</si>
  <si>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</si>
  <si>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</si>
  <si>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</si>
  <si>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</si>
  <si>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</si>
  <si>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</si>
  <si>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</si>
  <si>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</si>
  <si>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</si>
  <si>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</si>
  <si>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</si>
  <si>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</si>
  <si>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</si>
  <si>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</si>
  <si>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</si>
  <si>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</si>
  <si>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</si>
  <si>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</si>
  <si>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</si>
  <si>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</si>
  <si>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</si>
  <si>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</si>
  <si>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</si>
  <si>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</si>
  <si>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</si>
  <si>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</si>
  <si>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</si>
  <si>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</si>
  <si>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</si>
  <si>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</si>
  <si>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</si>
  <si>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</si>
  <si>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</si>
  <si>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</si>
  <si>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</si>
  <si>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</si>
  <si>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</si>
  <si>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</si>
  <si>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</si>
  <si>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</si>
  <si>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</si>
  <si>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</si>
  <si>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</si>
  <si>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</si>
  <si>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</si>
  <si>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</si>
  <si>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</si>
  <si>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</si>
  <si>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</si>
  <si>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</si>
  <si>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</si>
  <si>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</si>
  <si>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</si>
  <si>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</si>
  <si>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</si>
  <si>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</si>
  <si>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</si>
  <si>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</si>
  <si>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</si>
  <si>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</si>
  <si>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</si>
  <si>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</si>
  <si>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</si>
  <si>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</si>
  <si>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</si>
  <si>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</si>
  <si>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</si>
  <si>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</si>
  <si>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</si>
  <si>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</si>
  <si>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</si>
  <si>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</si>
  <si>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</si>
  <si>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</si>
  <si>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</si>
  <si>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</si>
  <si>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</si>
  <si>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</si>
  <si>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</si>
  <si>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</si>
  <si>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</si>
  <si>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</si>
  <si>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</si>
  <si>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</si>
  <si>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</si>
  <si>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</si>
  <si>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</si>
  <si>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</si>
  <si>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</si>
  <si>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</si>
  <si>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</si>
  <si>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</si>
  <si>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</si>
  <si>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</si>
  <si>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</si>
  <si>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</si>
  <si>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</si>
  <si>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</si>
  <si>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</si>
  <si>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</si>
  <si>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</si>
  <si>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</si>
  <si>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</si>
  <si>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</si>
  <si>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</si>
  <si>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</si>
  <si>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</si>
  <si>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</si>
  <si>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</si>
  <si>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</si>
  <si>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</si>
  <si>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</si>
  <si>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</si>
  <si>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</si>
  <si>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</si>
  <si>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</si>
  <si>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</si>
  <si>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</si>
  <si>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</si>
  <si>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</si>
  <si>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</si>
  <si>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</si>
  <si>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</si>
  <si>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</si>
  <si>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</si>
  <si>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</si>
  <si>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</si>
  <si>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</si>
  <si>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</si>
  <si>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</si>
  <si>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</si>
  <si>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</si>
  <si>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</si>
  <si>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</si>
  <si>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</si>
  <si>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</si>
  <si>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</si>
  <si>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</si>
  <si>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</si>
  <si>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</si>
  <si>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</si>
  <si>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</si>
  <si>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</si>
  <si>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</si>
  <si>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</si>
  <si>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</si>
  <si>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</si>
  <si>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</si>
  <si>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</si>
  <si>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</si>
  <si>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</si>
  <si>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</si>
  <si>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</si>
  <si>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</si>
  <si>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</si>
  <si>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</si>
  <si>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</si>
  <si>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</si>
  <si>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</si>
  <si>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</si>
  <si>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</si>
  <si>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</si>
  <si>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</si>
  <si>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</si>
  <si>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</si>
  <si>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</si>
  <si>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</si>
  <si>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</si>
  <si>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</si>
  <si>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</si>
  <si>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</si>
  <si>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</si>
  <si>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</si>
  <si>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</si>
  <si>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</si>
  <si>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</si>
  <si>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</si>
  <si>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</si>
  <si>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</si>
  <si>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</si>
  <si>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</si>
  <si>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</si>
  <si>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</si>
  <si>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</si>
  <si>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</si>
  <si>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</si>
  <si>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</si>
  <si>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</si>
  <si>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</si>
  <si>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</si>
  <si>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</si>
  <si>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</si>
  <si>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</si>
  <si>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</si>
  <si>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</si>
  <si>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</si>
  <si>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</si>
  <si>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</si>
  <si>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</si>
  <si>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</si>
  <si>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</si>
  <si>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</si>
  <si>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</si>
  <si>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</si>
  <si>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</si>
  <si>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</si>
  <si>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</si>
  <si>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</si>
  <si>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</si>
  <si>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</si>
  <si>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</si>
  <si>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</si>
  <si>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</si>
  <si>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</si>
  <si>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</si>
  <si>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</si>
  <si>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</si>
  <si>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</si>
  <si>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</si>
  <si>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</si>
  <si>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</si>
  <si>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</si>
  <si>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</si>
  <si>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</si>
  <si>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</si>
  <si>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</si>
  <si>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</si>
  <si>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</si>
  <si>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</si>
  <si>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</si>
  <si>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</si>
  <si>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</si>
  <si>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</si>
  <si>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</si>
  <si>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</si>
  <si>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</si>
  <si>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</si>
  <si>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</si>
  <si>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</si>
  <si>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</si>
  <si>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</si>
  <si>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</si>
  <si>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</si>
  <si>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</si>
  <si>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</si>
  <si>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</si>
  <si>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</si>
  <si>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</si>
  <si>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</si>
  <si>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</si>
  <si>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</si>
  <si>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</si>
  <si>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</si>
  <si>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</si>
  <si>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</si>
  <si>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</si>
  <si>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</si>
  <si>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</si>
  <si>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</si>
  <si>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</si>
  <si>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</si>
  <si>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</si>
  <si>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</si>
  <si>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</si>
  <si>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</si>
  <si>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</si>
  <si>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</si>
  <si>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</si>
  <si>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</si>
  <si>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</si>
  <si>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</si>
  <si>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</si>
  <si>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</si>
  <si>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</si>
  <si>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</si>
  <si>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</si>
  <si>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</si>
  <si>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</si>
  <si>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</si>
  <si>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</si>
  <si>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</si>
  <si>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</si>
  <si>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</si>
  <si>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</si>
  <si>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</si>
  <si>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</si>
  <si>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</si>
  <si>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</si>
  <si>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</si>
  <si>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</si>
  <si>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</si>
  <si>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</si>
  <si>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</si>
  <si>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</si>
  <si>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</si>
  <si>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</si>
  <si>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</si>
  <si>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</si>
  <si>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</si>
  <si>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</si>
  <si>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</si>
  <si>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</si>
  <si>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</si>
  <si>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</si>
  <si>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</si>
  <si>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</si>
  <si>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</si>
  <si>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</si>
  <si>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</si>
  <si>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</si>
  <si>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</si>
  <si>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</si>
  <si>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</si>
  <si>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</si>
  <si>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</si>
  <si>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</si>
  <si>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</si>
  <si>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</si>
  <si>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</si>
  <si>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</si>
  <si>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</si>
  <si>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</si>
  <si>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</si>
  <si>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</si>
  <si>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</si>
  <si>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</si>
  <si>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</si>
  <si>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</si>
  <si>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</si>
  <si>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</si>
  <si>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</si>
  <si>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</si>
  <si>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</si>
  <si>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</si>
  <si>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</si>
  <si>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</si>
  <si>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</si>
  <si>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</si>
  <si>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</si>
  <si>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</si>
  <si>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</si>
  <si>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</si>
  <si>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</si>
  <si>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</si>
  <si>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</si>
  <si>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</si>
  <si>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</si>
  <si>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</si>
  <si>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</si>
  <si>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</si>
  <si>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</si>
  <si>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</si>
  <si>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</si>
  <si>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</si>
  <si>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</si>
  <si>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</si>
  <si>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</si>
  <si>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</si>
  <si>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</si>
  <si>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</si>
  <si>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</si>
  <si>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</si>
  <si>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</si>
  <si>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</si>
  <si>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</si>
  <si>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</si>
  <si>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</si>
  <si>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</si>
  <si>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</si>
  <si>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</si>
  <si>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</si>
  <si>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</si>
  <si>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</si>
  <si>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</si>
  <si>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</si>
  <si>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</si>
  <si>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</si>
  <si>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</si>
  <si>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</si>
  <si>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</si>
  <si>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</si>
  <si>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</si>
  <si>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</si>
  <si>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</si>
  <si>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</si>
  <si>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</si>
  <si>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</si>
  <si>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</si>
  <si>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</si>
  <si>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</si>
  <si>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</si>
  <si>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</si>
  <si>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</si>
  <si>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</si>
  <si>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</si>
  <si>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</si>
  <si>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</si>
  <si>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</si>
  <si>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</si>
  <si>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</si>
  <si>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</si>
  <si>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</si>
  <si>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</si>
  <si>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</si>
  <si>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</si>
  <si>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</si>
  <si>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</si>
  <si>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</si>
  <si>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</si>
  <si>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</si>
  <si>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</si>
  <si>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</si>
  <si>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</si>
  <si>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</si>
  <si>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</si>
  <si>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</si>
  <si>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</si>
  <si>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</si>
  <si>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</si>
  <si>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</si>
  <si>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</si>
  <si>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</si>
  <si>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</si>
  <si>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</si>
  <si>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</si>
  <si>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</si>
  <si>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</si>
  <si>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</si>
  <si>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</si>
  <si>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</si>
  <si>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</si>
  <si>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</si>
  <si>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</si>
  <si>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</si>
  <si>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</si>
  <si>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</si>
  <si>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</si>
  <si>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</si>
  <si>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</si>
  <si>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</si>
  <si>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</si>
  <si>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</si>
  <si>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</si>
  <si>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</si>
  <si>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</si>
  <si>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</si>
  <si>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</si>
  <si>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</si>
  <si>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</si>
  <si>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</si>
  <si>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</si>
  <si>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</si>
  <si>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</si>
  <si>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</si>
  <si>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</si>
  <si>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</si>
  <si>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</si>
  <si>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</si>
  <si>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</si>
  <si>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</si>
  <si>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</si>
  <si>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</si>
  <si>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</si>
  <si>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</si>
  <si>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</si>
  <si>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</si>
  <si>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</si>
  <si>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</si>
  <si>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</si>
  <si>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</si>
  <si>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</si>
  <si>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</si>
  <si>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</si>
  <si>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</si>
  <si>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</si>
  <si>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</si>
  <si>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</si>
  <si>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</si>
  <si>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</si>
  <si>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</si>
  <si>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</si>
  <si>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</si>
  <si>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</si>
  <si>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</si>
  <si>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</si>
  <si>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</si>
  <si>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</si>
  <si>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</si>
  <si>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</si>
  <si>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</si>
  <si>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</si>
  <si>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</si>
  <si>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</si>
  <si>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</si>
  <si>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</si>
  <si>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</si>
  <si>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</si>
  <si>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</si>
  <si>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</si>
  <si>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</si>
  <si>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</si>
  <si>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</si>
  <si>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</si>
  <si>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</si>
  <si>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</si>
  <si>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</si>
  <si>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</si>
  <si>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</si>
  <si>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</si>
  <si>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</si>
  <si>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</si>
  <si>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</si>
  <si>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</si>
  <si>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</si>
  <si>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</si>
  <si>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</si>
  <si>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</si>
  <si>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</si>
  <si>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</si>
  <si>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</si>
  <si>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</si>
  <si>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</si>
  <si>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</si>
  <si>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</si>
  <si>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</si>
  <si>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</si>
  <si>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</si>
  <si>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</si>
  <si>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</si>
  <si>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</si>
  <si>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</si>
  <si>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</si>
  <si>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</si>
  <si>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</si>
  <si>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</si>
  <si>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</si>
  <si>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</si>
  <si>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</si>
  <si>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</si>
  <si>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</si>
  <si>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</si>
  <si>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</si>
  <si>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</si>
  <si>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</si>
  <si>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</si>
  <si>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</si>
  <si>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</si>
  <si>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</si>
  <si>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</si>
  <si>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</si>
  <si>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</si>
  <si>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</si>
  <si>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</si>
  <si>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</si>
  <si>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</si>
  <si>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</si>
  <si>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</si>
  <si>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</si>
  <si>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</si>
  <si>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</si>
  <si>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</si>
  <si>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</si>
  <si>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</si>
  <si>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</si>
  <si>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</si>
  <si>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</si>
  <si>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</si>
  <si>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</si>
  <si>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</si>
  <si>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</si>
  <si>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</si>
  <si>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</si>
  <si>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</si>
  <si>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</si>
  <si>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</si>
  <si>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</si>
  <si>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</si>
  <si>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</si>
  <si>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</si>
  <si>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</si>
  <si>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</si>
  <si>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</si>
  <si>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</si>
  <si>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</si>
  <si>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</si>
  <si>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</si>
  <si>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</si>
  <si>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</si>
  <si>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</si>
  <si>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</si>
  <si>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</si>
  <si>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</si>
  <si>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</si>
  <si>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</si>
  <si>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</si>
  <si>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</si>
  <si>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</si>
  <si>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</si>
  <si>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</si>
  <si>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</si>
  <si>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</si>
  <si>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</si>
  <si>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</si>
  <si>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</si>
  <si>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</si>
  <si>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</si>
  <si>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</si>
  <si>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</si>
  <si>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</si>
  <si>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</si>
  <si>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</si>
  <si>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</si>
  <si>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</si>
  <si>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</si>
  <si>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</si>
  <si>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</si>
  <si>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</si>
  <si>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</si>
  <si>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</si>
  <si>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</si>
  <si>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</si>
  <si>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</si>
  <si>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</si>
  <si>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</si>
  <si>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</si>
  <si>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</si>
  <si>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</si>
  <si>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</si>
  <si>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</si>
  <si>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</si>
  <si>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</si>
  <si>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</si>
  <si>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</si>
  <si>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</si>
  <si>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</si>
  <si>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</si>
  <si>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</si>
  <si>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</si>
  <si>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</si>
  <si>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</si>
  <si>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</si>
  <si>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</si>
  <si>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</si>
  <si>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</si>
  <si>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</si>
  <si>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</si>
  <si>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</si>
  <si>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</si>
  <si>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</si>
  <si>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</si>
  <si>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</si>
  <si>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</si>
  <si>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</si>
  <si>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</si>
  <si>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</si>
  <si>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</si>
  <si>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</si>
  <si>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</si>
  <si>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</si>
  <si>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</si>
  <si>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</si>
  <si>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</si>
  <si>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</si>
  <si>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</si>
  <si>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</si>
  <si>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</si>
  <si>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</si>
  <si>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</si>
  <si>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</si>
  <si>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</si>
  <si>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</si>
  <si>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</si>
  <si>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</si>
  <si>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</si>
  <si>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</si>
  <si>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</si>
  <si>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</si>
  <si>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</si>
  <si>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</si>
  <si>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</si>
  <si>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</si>
  <si>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</si>
  <si>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</si>
  <si>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</si>
  <si>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</si>
  <si>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</si>
  <si>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</si>
  <si>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</si>
  <si>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</si>
  <si>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</si>
  <si>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</si>
  <si>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</si>
  <si>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</si>
  <si>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</si>
  <si>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</si>
  <si>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</si>
  <si>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</si>
  <si>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</si>
  <si>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</si>
  <si>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</si>
  <si>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</si>
  <si>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</si>
  <si>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</si>
  <si>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</si>
  <si>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</si>
  <si>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</si>
  <si>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</si>
  <si>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</si>
  <si>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</si>
  <si>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</si>
  <si>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</si>
  <si>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</si>
  <si>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</si>
  <si>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</si>
  <si>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</si>
  <si>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</si>
  <si>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</si>
  <si>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</si>
  <si>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</si>
  <si>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</si>
  <si>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</si>
  <si>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</si>
  <si>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</si>
  <si>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</si>
  <si>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</si>
  <si>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</si>
  <si>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</si>
  <si>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</si>
  <si>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</si>
  <si>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</si>
  <si>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</si>
  <si>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</si>
  <si>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</si>
  <si>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</si>
  <si>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</si>
  <si>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</si>
  <si>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</si>
  <si>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</si>
  <si>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</si>
  <si>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</si>
  <si>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</si>
  <si>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</si>
  <si>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</si>
  <si>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</si>
  <si>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</si>
  <si>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</si>
  <si>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</si>
  <si>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</si>
  <si>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</si>
  <si>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</si>
  <si>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</si>
  <si>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</si>
  <si>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</si>
  <si>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</si>
  <si>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</si>
  <si>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</si>
  <si>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</si>
  <si>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</si>
  <si>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</si>
  <si>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</si>
  <si>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</si>
  <si>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</si>
  <si>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</si>
  <si>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</si>
  <si>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</si>
  <si>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</si>
  <si>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</si>
  <si>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</si>
  <si>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</si>
  <si>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</si>
  <si>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</si>
  <si>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</si>
  <si>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</si>
  <si>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</si>
  <si>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</si>
  <si>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</si>
  <si>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</si>
  <si>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</si>
  <si>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</si>
  <si>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</si>
  <si>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</si>
  <si>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</si>
  <si>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</si>
  <si>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</si>
  <si>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</si>
  <si>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</si>
  <si>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</si>
  <si>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</si>
  <si>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</si>
  <si>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</si>
  <si>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</si>
  <si>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</si>
  <si>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</si>
  <si>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</si>
  <si>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</si>
  <si>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</si>
  <si>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</si>
  <si>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</si>
  <si>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</si>
  <si>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</si>
  <si>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</si>
  <si>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</si>
  <si>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</si>
  <si>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</si>
  <si>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</si>
  <si>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</si>
  <si>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</si>
  <si>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</si>
  <si>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</si>
  <si>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</si>
  <si>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</si>
  <si>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</si>
  <si>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</si>
  <si>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</si>
  <si>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</si>
  <si>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</si>
  <si>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</si>
  <si>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</si>
  <si>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</si>
  <si>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</si>
  <si>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</si>
  <si>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</si>
  <si>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</si>
  <si>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</si>
  <si>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</si>
  <si>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</si>
  <si>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</si>
  <si>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</si>
  <si>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</si>
  <si>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</si>
  <si>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</si>
  <si>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</si>
  <si>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</si>
  <si>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</si>
  <si>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</si>
  <si>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</si>
  <si>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</si>
  <si>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</si>
  <si>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</si>
  <si>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</si>
  <si>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</si>
  <si>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</si>
  <si>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</si>
  <si>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</si>
  <si>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</si>
  <si>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</si>
  <si>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</si>
  <si>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</si>
  <si>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</si>
  <si>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</si>
  <si>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</si>
  <si>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</si>
  <si>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</si>
  <si>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</si>
  <si>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</si>
  <si>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</si>
  <si>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</si>
  <si>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</si>
  <si>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</si>
  <si>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</si>
  <si>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</si>
  <si>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</si>
  <si>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</si>
  <si>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</si>
  <si>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</si>
  <si>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</si>
  <si>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</si>
  <si>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</si>
  <si>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</si>
  <si>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</si>
  <si>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</si>
  <si>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</si>
  <si>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</si>
  <si>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</si>
  <si>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</si>
  <si>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</si>
  <si>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</si>
  <si>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</si>
  <si>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</si>
  <si>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</si>
  <si>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</si>
  <si>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</si>
  <si>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</si>
  <si>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</si>
  <si>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</si>
  <si>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</si>
  <si>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</si>
  <si>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</si>
  <si>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</si>
  <si>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</si>
  <si>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</si>
  <si>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</si>
  <si>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</si>
  <si>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</si>
  <si>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</si>
  <si>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</si>
  <si>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</si>
  <si>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</si>
  <si>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</si>
  <si>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</si>
  <si>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</si>
  <si>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</si>
  <si>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</si>
  <si>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</si>
  <si>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</si>
  <si>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</si>
  <si>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</si>
  <si>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</si>
  <si>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</si>
  <si>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</si>
  <si>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</si>
  <si>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</si>
  <si>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</si>
  <si>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</si>
  <si>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</si>
  <si>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</si>
  <si>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</si>
  <si>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</si>
  <si>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</si>
  <si>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</si>
  <si>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</si>
  <si>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</si>
  <si>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</si>
  <si>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</si>
  <si>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</si>
  <si>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</si>
  <si>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</si>
  <si>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</si>
  <si>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</si>
  <si>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</si>
  <si>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</si>
  <si>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</si>
  <si>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</si>
  <si>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</si>
  <si>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</si>
  <si>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</si>
  <si>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</si>
  <si>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</si>
  <si>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</si>
  <si>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</si>
  <si>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</si>
  <si>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</si>
  <si>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</si>
  <si>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</si>
  <si>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</si>
  <si>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</si>
  <si>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</si>
  <si>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</si>
  <si>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</si>
  <si>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</si>
  <si>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</si>
  <si>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</si>
  <si>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</si>
  <si>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</si>
  <si>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</si>
  <si>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</si>
  <si>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</si>
  <si>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</si>
  <si>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</si>
  <si>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</si>
  <si>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</si>
  <si>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</si>
  <si>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</si>
  <si>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</si>
  <si>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</si>
  <si>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</si>
  <si>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</si>
  <si>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</si>
  <si>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</si>
  <si>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</si>
  <si>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</si>
  <si>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</si>
  <si>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</si>
  <si>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</si>
  <si>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</si>
  <si>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</si>
  <si>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</si>
  <si>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</si>
  <si>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</si>
  <si>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</si>
  <si>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</si>
  <si>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</si>
  <si>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</si>
  <si>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</si>
  <si>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</si>
  <si>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</si>
  <si>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</si>
  <si>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</si>
  <si>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</si>
  <si>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</si>
  <si>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</si>
  <si>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</si>
  <si>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</si>
  <si>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</si>
  <si>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</si>
  <si>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</si>
  <si>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</si>
  <si>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</si>
  <si>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</si>
  <si>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</si>
  <si>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</si>
  <si>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</si>
  <si>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</si>
  <si>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</si>
  <si>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</si>
  <si>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</si>
  <si>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</si>
  <si>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</si>
  <si>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</si>
  <si>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</si>
  <si>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</si>
  <si>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</si>
  <si>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</si>
  <si>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</si>
  <si>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</si>
  <si>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</si>
  <si>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</si>
  <si>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</si>
  <si>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</si>
  <si>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</si>
  <si>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</si>
  <si>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</si>
  <si>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</si>
  <si>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</si>
  <si>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</si>
  <si>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</si>
  <si>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</si>
  <si>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</si>
  <si>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</si>
  <si>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</si>
  <si>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</si>
  <si>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</si>
  <si>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</si>
  <si>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</si>
  <si>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</si>
  <si>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</si>
  <si>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</si>
  <si>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</si>
  <si>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</si>
  <si>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</si>
  <si>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</si>
  <si>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</si>
  <si>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</si>
  <si>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</si>
  <si>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</si>
  <si>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</si>
  <si>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</si>
  <si>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</si>
  <si>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</si>
  <si>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</si>
  <si>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</si>
  <si>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</si>
  <si>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</si>
  <si>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</si>
  <si>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</si>
  <si>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</si>
  <si>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</si>
  <si>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</si>
  <si>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</si>
  <si>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</si>
  <si>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</si>
  <si>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</si>
  <si>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</si>
  <si>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</si>
  <si>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</si>
  <si>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</si>
  <si>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</si>
  <si>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</si>
  <si>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</si>
  <si>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</si>
  <si>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</si>
  <si>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</si>
  <si>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</si>
  <si>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</si>
  <si>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</si>
  <si>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</si>
  <si>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</si>
  <si>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</si>
  <si>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</si>
  <si>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</si>
  <si>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</si>
  <si>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</si>
  <si>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</si>
  <si>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</si>
  <si>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</si>
  <si>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</si>
  <si>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</si>
  <si>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</si>
  <si>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</si>
  <si>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</si>
  <si>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</si>
  <si>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</si>
  <si>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</si>
  <si>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</si>
  <si>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</si>
  <si>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</si>
  <si>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</si>
  <si>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</si>
  <si>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</si>
  <si>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</si>
  <si>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</si>
  <si>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</si>
  <si>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</si>
  <si>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</si>
  <si>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</si>
  <si>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</si>
  <si>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</si>
  <si>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</si>
  <si>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</si>
  <si>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</si>
  <si>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</si>
  <si>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</si>
  <si>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</si>
  <si>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</si>
  <si>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</si>
  <si>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</si>
  <si>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</si>
  <si>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</si>
  <si>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</si>
  <si>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</si>
  <si>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</si>
  <si>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</si>
  <si>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</si>
  <si>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</si>
  <si>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</si>
  <si>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</si>
  <si>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</si>
  <si>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</si>
  <si>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</si>
  <si>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</si>
  <si>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</si>
  <si>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</si>
  <si>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</si>
  <si>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</si>
  <si>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</si>
  <si>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</si>
  <si>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</si>
  <si>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</si>
  <si>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</si>
  <si>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</si>
  <si>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</si>
  <si>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</si>
  <si>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</si>
  <si>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</si>
  <si>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</si>
  <si>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</si>
  <si>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</si>
  <si>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</si>
  <si>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</si>
  <si>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</si>
  <si>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</si>
  <si>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</si>
  <si>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</si>
  <si>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</si>
  <si>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</si>
  <si>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</si>
  <si>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</si>
  <si>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</si>
  <si>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</si>
  <si>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</si>
  <si>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</si>
  <si>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</si>
  <si>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</si>
  <si>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</si>
  <si>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</si>
  <si>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</si>
  <si>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</si>
  <si>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</si>
  <si>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</si>
  <si>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</si>
  <si>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</si>
  <si>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</si>
  <si>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</si>
  <si>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</si>
  <si>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</si>
  <si>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</si>
  <si>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</si>
  <si>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</si>
  <si>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</si>
  <si>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</si>
  <si>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</si>
  <si>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</si>
  <si>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</si>
  <si>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</si>
  <si>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</si>
  <si>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</si>
  <si>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</si>
  <si>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</si>
  <si>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</si>
  <si>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</si>
  <si>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</si>
  <si>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</si>
  <si>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</si>
  <si>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</si>
  <si>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</si>
  <si>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</si>
  <si>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</si>
  <si>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</si>
  <si>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</si>
  <si>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</si>
  <si>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</si>
  <si>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</si>
  <si>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</si>
  <si>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</si>
  <si>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</si>
  <si>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</si>
  <si>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</si>
  <si>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</si>
  <si>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</si>
  <si>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</si>
  <si>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</si>
  <si>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</si>
  <si>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</si>
  <si>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</si>
  <si>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</si>
  <si>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</si>
  <si>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</si>
  <si>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</si>
  <si>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</si>
  <si>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</si>
  <si>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</si>
  <si>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</si>
  <si>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</si>
  <si>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</si>
  <si>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</si>
  <si>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</si>
  <si>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</si>
  <si>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</si>
  <si>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</si>
  <si>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</si>
  <si>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</si>
  <si>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</si>
  <si>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</si>
  <si>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</si>
  <si>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</si>
  <si>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</si>
  <si>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</si>
  <si>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</si>
  <si>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</si>
  <si>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</si>
  <si>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</si>
  <si>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</si>
  <si>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</si>
  <si>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</si>
  <si>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</si>
  <si>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</si>
  <si>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</si>
  <si>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</si>
  <si>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</si>
  <si>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</si>
  <si>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</si>
  <si>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</si>
  <si>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</si>
  <si>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</si>
  <si>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</si>
  <si>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</si>
  <si>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</si>
  <si>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</si>
  <si>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</si>
  <si>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</si>
  <si>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</si>
  <si>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</si>
  <si>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</si>
  <si>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</si>
  <si>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</si>
  <si>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</si>
  <si>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</si>
  <si>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</si>
  <si>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</si>
  <si>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</si>
  <si>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</si>
  <si>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</si>
  <si>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</si>
  <si>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</si>
  <si>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</si>
  <si>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</si>
  <si>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</si>
  <si>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</si>
  <si>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</si>
  <si>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</si>
  <si>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</si>
  <si>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</si>
  <si>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</si>
  <si>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</si>
  <si>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</si>
  <si>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</si>
  <si>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</si>
  <si>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</si>
  <si>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</si>
  <si>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</si>
  <si>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</si>
  <si>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</si>
  <si>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</si>
  <si>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</si>
  <si>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</si>
  <si>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</si>
  <si>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</si>
  <si>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</si>
  <si>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</si>
  <si>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</si>
  <si>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</si>
  <si>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</si>
  <si>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</si>
  <si>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</si>
  <si>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</si>
  <si>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</si>
  <si>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</si>
  <si>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</si>
  <si>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</si>
  <si>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</si>
  <si>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</si>
  <si>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</si>
  <si>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</si>
  <si>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</si>
  <si>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</si>
  <si>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</si>
  <si>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</si>
  <si>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</si>
  <si>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</si>
  <si>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</si>
  <si>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</si>
  <si>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</si>
  <si>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</si>
  <si>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</si>
  <si>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</si>
  <si>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</si>
  <si>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</si>
  <si>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</si>
  <si>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</si>
  <si>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</si>
  <si>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</si>
  <si>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</si>
  <si>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</si>
  <si>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</si>
  <si>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</si>
  <si>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</si>
  <si>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</si>
  <si>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</si>
  <si>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</si>
  <si>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</si>
  <si>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</si>
  <si>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</si>
  <si>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</si>
  <si>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</si>
  <si>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</si>
  <si>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</si>
  <si>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</si>
  <si>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</si>
  <si>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</si>
  <si>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</si>
  <si>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</si>
  <si>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</si>
  <si>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</si>
  <si>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</si>
  <si>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</si>
  <si>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</si>
  <si>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</si>
  <si>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</si>
  <si>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</si>
  <si>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</si>
  <si>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</si>
  <si>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</si>
  <si>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</si>
  <si>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</si>
  <si>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</si>
  <si>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</si>
  <si>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</si>
  <si>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</si>
  <si>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</si>
  <si>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</si>
  <si>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</si>
  <si>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</si>
  <si>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</si>
  <si>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</si>
  <si>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</si>
  <si>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</si>
  <si>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</si>
  <si>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</si>
  <si>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</si>
  <si>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</si>
  <si>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</si>
  <si>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</si>
  <si>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</si>
  <si>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</si>
  <si>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</si>
  <si>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</si>
  <si>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</si>
  <si>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</si>
  <si>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</si>
  <si>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</si>
  <si>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</si>
  <si>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</si>
  <si>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</si>
  <si>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</si>
  <si>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</si>
  <si>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</si>
  <si>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</si>
  <si>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</si>
  <si>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</si>
  <si>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</si>
  <si>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</si>
  <si>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</si>
  <si>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</si>
  <si>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</si>
  <si>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</si>
  <si>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</si>
  <si>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</si>
  <si>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</si>
  <si>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</si>
  <si>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</si>
  <si>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</si>
  <si>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</si>
  <si>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</si>
  <si>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</si>
  <si>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</si>
  <si>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</si>
  <si>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</si>
  <si>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</si>
  <si>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</si>
  <si>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</si>
  <si>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</si>
  <si>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</si>
  <si>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</si>
  <si>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</si>
  <si>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</si>
  <si>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</si>
  <si>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</si>
  <si>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</si>
  <si>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</si>
  <si>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</si>
  <si>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</si>
  <si>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</si>
  <si>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</si>
  <si>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</si>
  <si>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</si>
  <si>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</si>
  <si>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</si>
  <si>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</si>
  <si>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</si>
  <si>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</si>
  <si>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</si>
  <si>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</si>
  <si>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</si>
  <si>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</si>
  <si>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</si>
  <si>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</si>
  <si>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</si>
  <si>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</si>
  <si>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</si>
  <si>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</si>
  <si>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</si>
  <si>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</si>
  <si>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</si>
  <si>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</si>
  <si>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</si>
  <si>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</si>
  <si>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</si>
  <si>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</si>
  <si>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</si>
  <si>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</si>
  <si>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</si>
  <si>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</si>
  <si>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</si>
  <si>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</si>
  <si>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</si>
  <si>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</si>
  <si>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</si>
  <si>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</si>
  <si>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</si>
  <si>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</si>
  <si>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</si>
  <si>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</si>
  <si>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</si>
  <si>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</si>
  <si>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</si>
  <si>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</si>
  <si>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</si>
  <si>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</si>
  <si>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</si>
  <si>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</si>
  <si>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</si>
  <si>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</si>
  <si>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</si>
  <si>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</si>
  <si>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</si>
  <si>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</si>
  <si>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</si>
  <si>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</si>
  <si>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</si>
  <si>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</si>
  <si>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</si>
  <si>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</si>
  <si>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</si>
  <si>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</si>
  <si>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</si>
  <si>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</si>
  <si>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</si>
  <si>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</si>
  <si>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</si>
  <si>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</si>
  <si>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</si>
  <si>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</si>
  <si>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</si>
  <si>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</si>
  <si>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</si>
  <si>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</si>
  <si>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</si>
  <si>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</si>
  <si>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</si>
  <si>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</si>
  <si>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</si>
  <si>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</si>
  <si>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</si>
  <si>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</si>
  <si>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</si>
  <si>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</si>
  <si>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</si>
  <si>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</si>
  <si>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</si>
  <si>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</si>
  <si>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</si>
  <si>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</si>
  <si>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</si>
  <si>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</si>
  <si>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</si>
  <si>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</si>
  <si>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</si>
  <si>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</si>
  <si>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</si>
  <si>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</si>
  <si>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</si>
  <si>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</si>
  <si>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</si>
  <si>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</si>
  <si>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</si>
  <si>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</si>
  <si>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</si>
  <si>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</si>
  <si>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</si>
  <si>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</si>
  <si>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</si>
  <si>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</si>
  <si>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</si>
  <si>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</si>
  <si>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</si>
  <si>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</si>
  <si>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</si>
  <si>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</si>
  <si>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</si>
  <si>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</si>
  <si>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</si>
  <si>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</si>
  <si>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</si>
  <si>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</si>
  <si>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</si>
  <si>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</si>
  <si>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</si>
  <si>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</si>
  <si>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</si>
  <si>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</si>
  <si>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</si>
  <si>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</si>
  <si>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</si>
  <si>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</si>
  <si>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</si>
  <si>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</si>
  <si>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</si>
  <si>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</si>
  <si>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</si>
  <si>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</si>
  <si>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</si>
  <si>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</si>
  <si>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</si>
  <si>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</si>
  <si>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</si>
  <si>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</si>
  <si>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</si>
  <si>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</si>
  <si>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</si>
  <si>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</si>
  <si>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</si>
  <si>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</si>
  <si>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</si>
  <si>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</si>
  <si>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</si>
  <si>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</si>
  <si>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</si>
  <si>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</si>
  <si>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</si>
  <si>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</si>
  <si>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</si>
  <si>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</si>
  <si>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</si>
  <si>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</si>
  <si>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</si>
  <si>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</si>
  <si>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</si>
  <si>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</si>
  <si>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</si>
  <si>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</si>
  <si>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</si>
  <si>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</si>
  <si>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</si>
  <si>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</si>
  <si>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</si>
  <si>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</si>
  <si>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</si>
  <si>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</si>
  <si>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</si>
  <si>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</si>
  <si>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</si>
  <si>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</si>
  <si>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</si>
  <si>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</si>
  <si>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</si>
  <si>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</si>
  <si>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</si>
  <si>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</si>
  <si>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</si>
  <si>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</si>
  <si>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</si>
  <si>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</si>
  <si>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</si>
  <si>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</si>
  <si>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</si>
  <si>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</si>
  <si>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</si>
  <si>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</si>
  <si>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</si>
  <si>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</si>
  <si>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</si>
  <si>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</si>
  <si>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</si>
  <si>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</si>
  <si>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</si>
  <si>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</si>
  <si>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</si>
  <si>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</si>
  <si>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</si>
  <si>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</si>
  <si>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</si>
  <si>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</si>
  <si>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</si>
  <si>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</si>
  <si>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</si>
  <si>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</si>
  <si>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</si>
  <si>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</si>
  <si>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</si>
  <si>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</si>
  <si>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</si>
  <si>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</si>
  <si>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</si>
  <si>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</si>
  <si>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</si>
  <si>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</si>
  <si>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</si>
  <si>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</si>
  <si>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</si>
  <si>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</si>
  <si>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</si>
  <si>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</si>
  <si>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</si>
  <si>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</si>
  <si>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</si>
  <si>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</si>
  <si>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</si>
  <si>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</si>
  <si>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</si>
  <si>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</si>
  <si>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</si>
  <si>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</si>
  <si>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</si>
  <si>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</si>
  <si>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</si>
  <si>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</si>
  <si>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</si>
  <si>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</si>
  <si>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</si>
  <si>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</si>
  <si>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</si>
  <si>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</si>
  <si>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</si>
  <si>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</si>
  <si>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</si>
  <si>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</si>
  <si>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</si>
  <si>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</si>
  <si>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</si>
  <si>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</si>
  <si>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</si>
  <si>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</si>
  <si>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</si>
  <si>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</si>
  <si>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</si>
  <si>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</si>
  <si>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</si>
  <si>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</si>
  <si>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</si>
  <si>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</si>
  <si>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</si>
  <si>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</si>
  <si>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</si>
  <si>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</si>
  <si>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</si>
  <si>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</si>
  <si>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</si>
  <si>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</si>
  <si>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</si>
  <si>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</si>
  <si>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</si>
  <si>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</si>
  <si>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</si>
  <si>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</si>
  <si>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</si>
  <si>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</si>
  <si>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</si>
  <si>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</si>
  <si>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</si>
  <si>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</si>
  <si>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</si>
  <si>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</si>
  <si>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</si>
  <si>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</si>
  <si>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</si>
  <si>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</si>
  <si>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</si>
  <si>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</si>
  <si>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</si>
  <si>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</si>
  <si>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</si>
  <si>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</si>
  <si>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</si>
  <si>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</si>
  <si>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</si>
  <si>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</si>
  <si>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</si>
  <si>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</si>
  <si>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</si>
  <si>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</si>
  <si>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</si>
  <si>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</si>
  <si>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</si>
  <si>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</si>
  <si>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</si>
  <si>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</si>
  <si>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</si>
  <si>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</si>
  <si>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</si>
  <si>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</si>
  <si>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</si>
  <si>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</si>
  <si>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</si>
  <si>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</si>
  <si>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</si>
  <si>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</si>
  <si>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</si>
  <si>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</si>
  <si>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</si>
  <si>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</si>
  <si>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</si>
  <si>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</si>
  <si>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</si>
  <si>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</si>
  <si>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</si>
  <si>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</si>
  <si>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</si>
  <si>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</si>
  <si>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</si>
  <si>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</si>
  <si>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</si>
  <si>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</si>
  <si>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</si>
  <si>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</si>
  <si>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</si>
  <si>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</si>
  <si>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</si>
  <si>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</si>
  <si>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</si>
  <si>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</si>
  <si>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</si>
  <si>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</si>
  <si>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</si>
  <si>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</si>
  <si>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</si>
  <si>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</si>
  <si>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</si>
  <si>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</si>
  <si>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</si>
  <si>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</si>
  <si>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</si>
  <si>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</si>
  <si>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</si>
  <si>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</si>
  <si>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</si>
  <si>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</si>
  <si>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</si>
  <si>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</si>
  <si>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</si>
  <si>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</si>
  <si>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</si>
  <si>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</si>
  <si>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</si>
  <si>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</si>
  <si>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</si>
  <si>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</si>
  <si>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</si>
  <si>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</si>
  <si>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</si>
  <si>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</si>
  <si>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</si>
  <si>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</si>
  <si>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</si>
  <si>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</si>
  <si>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</si>
  <si>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</si>
  <si>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</si>
  <si>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</si>
  <si>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</si>
  <si>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</si>
  <si>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</si>
  <si>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</si>
  <si>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</si>
  <si>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</si>
  <si>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</si>
  <si>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</si>
  <si>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</si>
  <si>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</si>
  <si>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</si>
  <si>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</si>
  <si>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</si>
  <si>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</si>
  <si>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</si>
  <si>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</si>
  <si>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</si>
  <si>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</si>
  <si>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</si>
  <si>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</si>
  <si>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</si>
  <si>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</si>
  <si>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</si>
  <si>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</si>
  <si>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</si>
  <si>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</si>
  <si>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</si>
  <si>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</si>
  <si>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</si>
  <si>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</si>
  <si>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</si>
  <si>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</si>
  <si>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</si>
  <si>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</si>
  <si>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</si>
  <si>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</si>
  <si>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</si>
  <si>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</si>
  <si>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</si>
  <si>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</si>
  <si>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</si>
  <si>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</si>
  <si>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</si>
  <si>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</si>
  <si>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</si>
  <si>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</si>
  <si>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</si>
  <si>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</si>
  <si>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</si>
  <si>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</si>
  <si>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</si>
  <si>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</si>
  <si>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</si>
  <si>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</si>
  <si>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</si>
  <si>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</si>
  <si>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</si>
  <si>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</si>
  <si>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</si>
  <si>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</si>
  <si>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</si>
  <si>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</si>
  <si>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</si>
  <si>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</si>
  <si>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</si>
  <si>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</si>
  <si>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</si>
  <si>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</si>
  <si>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</si>
  <si>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</si>
  <si>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</si>
  <si>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</si>
  <si>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</si>
  <si>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</si>
  <si>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</si>
  <si>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</si>
  <si>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</si>
  <si>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</si>
  <si>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</si>
  <si>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</si>
  <si>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</si>
  <si>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</si>
  <si>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</si>
  <si>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</si>
  <si>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</si>
  <si>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</si>
  <si>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</si>
  <si>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</si>
  <si>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</si>
  <si>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</si>
  <si>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</si>
  <si>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</si>
  <si>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</si>
  <si>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</si>
  <si>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</si>
  <si>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</si>
  <si>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</si>
  <si>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</si>
  <si>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</si>
  <si>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</si>
  <si>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</si>
  <si>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</si>
  <si>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</si>
  <si>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</si>
  <si>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</si>
  <si>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</si>
  <si>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</si>
  <si>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</si>
  <si>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</si>
  <si>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</si>
  <si>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</si>
  <si>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</si>
  <si>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</si>
  <si>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</si>
  <si>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</si>
  <si>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</si>
  <si>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</si>
  <si>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</si>
  <si>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</si>
  <si>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</si>
  <si>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</si>
  <si>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</si>
  <si>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</si>
  <si>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</si>
  <si>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</si>
  <si>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</si>
  <si>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</si>
  <si>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</si>
  <si>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</si>
  <si>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</si>
  <si>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</si>
  <si>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</si>
  <si>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</si>
  <si>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</si>
  <si>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</si>
  <si>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</si>
  <si>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</si>
  <si>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</si>
  <si>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</si>
  <si>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</si>
  <si>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</si>
  <si>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</si>
  <si>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</si>
  <si>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</si>
  <si>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</si>
  <si>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</si>
  <si>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</si>
  <si>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</si>
  <si>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</si>
  <si>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</si>
  <si>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</si>
  <si>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</si>
  <si>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</si>
  <si>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</si>
  <si>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</si>
  <si>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</si>
  <si>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</si>
  <si>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</si>
  <si>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</si>
  <si>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</si>
  <si>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</si>
  <si>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</si>
  <si>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</si>
  <si>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</si>
  <si>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</si>
  <si>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</si>
  <si>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</si>
  <si>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</si>
  <si>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</si>
  <si>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</si>
  <si>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</si>
  <si>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</si>
  <si>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</si>
  <si>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</si>
  <si>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</si>
  <si>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</si>
  <si>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</si>
  <si>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</si>
  <si>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</si>
  <si>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</si>
  <si>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</si>
  <si>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</si>
  <si>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</si>
  <si>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</si>
  <si>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</si>
  <si>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</si>
  <si>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</si>
  <si>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</si>
  <si>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</si>
  <si>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</si>
  <si>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</si>
  <si>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</si>
  <si>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</si>
  <si>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</si>
  <si>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</si>
  <si>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</si>
  <si>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</si>
  <si>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</si>
  <si>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</si>
  <si>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</si>
  <si>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</si>
  <si>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</si>
  <si>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</si>
  <si>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</si>
  <si>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</si>
  <si>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</si>
  <si>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</si>
  <si>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</si>
  <si>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</si>
  <si>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</si>
  <si>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</si>
  <si>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</si>
  <si>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</si>
  <si>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</si>
  <si>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</si>
  <si>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</si>
  <si>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</si>
  <si>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</si>
  <si>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</si>
  <si>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</si>
  <si>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</si>
  <si>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</si>
  <si>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</si>
  <si>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</si>
  <si>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</si>
  <si>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</si>
  <si>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</si>
  <si>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</si>
  <si>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</si>
  <si>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</si>
  <si>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</si>
  <si>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</si>
  <si>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</si>
  <si>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</si>
  <si>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</si>
  <si>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</si>
  <si>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</si>
  <si>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</si>
  <si>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</si>
  <si>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</si>
  <si>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</si>
  <si>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</si>
  <si>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</si>
  <si>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</si>
  <si>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</si>
  <si>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</si>
  <si>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</si>
  <si>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</si>
  <si>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</si>
  <si>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</si>
  <si>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</si>
  <si>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</si>
  <si>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</si>
  <si>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</si>
  <si>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</si>
  <si>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</si>
  <si>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</si>
  <si>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</si>
  <si>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</si>
  <si>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</si>
  <si>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</si>
  <si>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</si>
  <si>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</si>
  <si>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</si>
  <si>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</si>
  <si>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</si>
  <si>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</si>
  <si>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</si>
  <si>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</si>
  <si>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</si>
  <si>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</si>
  <si>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</si>
  <si>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</si>
  <si>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</si>
  <si>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</si>
  <si>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</si>
  <si>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</si>
  <si>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</si>
  <si>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</si>
  <si>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</si>
  <si>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</si>
  <si>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</si>
  <si>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</si>
  <si>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</si>
  <si>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</si>
  <si>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</si>
  <si>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</si>
  <si>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</si>
  <si>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</si>
  <si>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</si>
  <si>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</si>
  <si>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</si>
  <si>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</si>
  <si>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</si>
  <si>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</si>
  <si>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</si>
  <si>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</si>
  <si>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</si>
  <si>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</si>
  <si>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</si>
  <si>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</si>
  <si>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</si>
  <si>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</si>
  <si>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</si>
  <si>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</si>
  <si>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</si>
  <si>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</si>
  <si>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</si>
  <si>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</si>
  <si>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</si>
  <si>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</si>
  <si>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</si>
  <si>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</si>
  <si>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</si>
  <si>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</si>
  <si>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</si>
  <si>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</si>
  <si>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</si>
  <si>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</si>
  <si>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</si>
  <si>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</si>
  <si>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</si>
  <si>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</si>
  <si>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</si>
  <si>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</si>
  <si>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</si>
  <si>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</si>
  <si>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</si>
  <si>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</si>
  <si>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</si>
  <si>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</si>
  <si>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</si>
  <si>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</si>
  <si>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</si>
  <si>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</si>
  <si>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</si>
  <si>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</si>
  <si>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</si>
  <si>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</si>
  <si>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</si>
  <si>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</si>
  <si>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</si>
  <si>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</si>
  <si>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</si>
  <si>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</si>
  <si>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</si>
  <si>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</si>
  <si>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</si>
  <si>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</si>
  <si>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</si>
  <si>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</si>
  <si>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</si>
  <si>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</si>
  <si>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</si>
  <si>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</si>
  <si>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</si>
  <si>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</si>
  <si>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</si>
  <si>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</si>
  <si>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</si>
  <si>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</si>
  <si>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</si>
  <si>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</si>
  <si>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</si>
  <si>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</si>
  <si>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</si>
  <si>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</si>
  <si>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</si>
  <si>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</si>
  <si>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</si>
  <si>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</si>
  <si>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</si>
  <si>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</si>
  <si>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</si>
  <si>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</si>
  <si>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</si>
  <si>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</si>
  <si>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</si>
  <si>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</si>
  <si>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</si>
  <si>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</si>
  <si>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</si>
  <si>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</si>
  <si>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</si>
  <si>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</si>
  <si>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</si>
  <si>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</si>
  <si>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</si>
  <si>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</si>
  <si>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</si>
  <si>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</si>
  <si>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</si>
  <si>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</si>
  <si>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</si>
  <si>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</si>
  <si>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</si>
  <si>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</si>
  <si>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</si>
  <si>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</si>
  <si>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</si>
  <si>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</si>
  <si>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</si>
  <si>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</si>
  <si>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</si>
  <si>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</si>
  <si>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</si>
  <si>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</si>
  <si>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</si>
  <si>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</si>
  <si>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</si>
  <si>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</si>
  <si>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</si>
  <si>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</si>
  <si>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</si>
  <si>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</si>
  <si>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</si>
  <si>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</si>
  <si>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</si>
  <si>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</si>
  <si>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</si>
  <si>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</si>
  <si>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</si>
  <si>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</si>
  <si>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</si>
  <si>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</si>
  <si>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</si>
  <si>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</si>
  <si>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</si>
  <si>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</si>
  <si>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</si>
  <si>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</si>
  <si>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</si>
  <si>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</si>
  <si>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</si>
  <si>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</si>
  <si>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</si>
  <si>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</si>
  <si>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</si>
  <si>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</si>
  <si>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</si>
  <si>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</si>
  <si>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</si>
  <si>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</si>
  <si>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</si>
  <si>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</si>
  <si>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</si>
  <si>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</si>
  <si>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</si>
  <si>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</si>
  <si>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</si>
  <si>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</si>
  <si>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</si>
  <si>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</si>
  <si>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</si>
  <si>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</si>
  <si>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</si>
  <si>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</si>
  <si>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</si>
  <si>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</si>
  <si>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</si>
  <si>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</si>
  <si>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</si>
  <si>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</si>
  <si>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</si>
  <si>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</si>
  <si>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</si>
  <si>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</si>
  <si>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</si>
  <si>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</si>
  <si>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</si>
  <si>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</si>
  <si>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</si>
  <si>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</si>
  <si>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</si>
  <si>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</si>
  <si>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</si>
  <si>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</si>
  <si>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</si>
  <si>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</si>
  <si>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</si>
  <si>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</si>
  <si>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</si>
  <si>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</si>
  <si>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</si>
  <si>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</si>
  <si>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</si>
  <si>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</si>
  <si>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</si>
  <si>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</si>
  <si>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</si>
  <si>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</si>
  <si>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</si>
  <si>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</si>
  <si>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</si>
  <si>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</si>
  <si>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</si>
  <si>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</si>
  <si>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</si>
  <si>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</si>
  <si>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</si>
  <si>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</si>
  <si>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</si>
  <si>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</si>
  <si>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</si>
  <si>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</si>
  <si>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</si>
  <si>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</si>
  <si>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</si>
  <si>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</si>
  <si>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</si>
  <si>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</si>
  <si>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</si>
  <si>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</si>
  <si>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</si>
  <si>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</si>
  <si>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</si>
  <si>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</si>
  <si>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</si>
  <si>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</si>
  <si>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</si>
  <si>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</si>
  <si>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</si>
  <si>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</si>
  <si>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</si>
  <si>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</si>
  <si>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</si>
  <si>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</si>
  <si>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</si>
  <si>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</si>
  <si>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</si>
  <si>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</si>
  <si>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</si>
  <si>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</si>
  <si>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</si>
  <si>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</si>
  <si>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</si>
  <si>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</si>
  <si>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</si>
  <si>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</si>
  <si>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</si>
  <si>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</si>
  <si>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</si>
  <si>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</si>
  <si>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</si>
  <si>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</si>
  <si>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</si>
  <si>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</si>
  <si>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</si>
  <si>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</si>
  <si>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</si>
  <si>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</si>
  <si>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</si>
  <si>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</si>
  <si>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</si>
  <si>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</si>
  <si>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</si>
  <si>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</si>
  <si>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</si>
  <si>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</si>
  <si>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</si>
  <si>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</si>
  <si>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</si>
  <si>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</si>
  <si>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</si>
  <si>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</si>
  <si>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</si>
  <si>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</si>
  <si>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</si>
  <si>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</si>
  <si>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</si>
  <si>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</si>
  <si>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</si>
  <si>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</si>
  <si>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</si>
  <si>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</si>
  <si>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</si>
  <si>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</si>
  <si>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</si>
  <si>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</si>
  <si>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</si>
  <si>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</si>
  <si>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</si>
  <si>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</si>
  <si>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</si>
  <si>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</si>
  <si>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</si>
  <si>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</si>
  <si>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</si>
  <si>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</si>
  <si>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</si>
  <si>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</si>
  <si>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</si>
  <si>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</si>
  <si>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</si>
  <si>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</si>
  <si>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</si>
  <si>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</si>
  <si>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</si>
  <si>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</si>
  <si>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</si>
  <si>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</si>
  <si>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</si>
  <si>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</si>
  <si>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</si>
  <si>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</si>
  <si>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</si>
  <si>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</si>
  <si>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</si>
  <si>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</si>
  <si>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</si>
  <si>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</si>
  <si>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</si>
  <si>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</si>
  <si>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</si>
  <si>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</si>
  <si>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</si>
  <si>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</si>
  <si>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</si>
  <si>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</si>
  <si>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</si>
  <si>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</si>
  <si>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</si>
  <si>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</si>
  <si>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</si>
  <si>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</si>
  <si>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</si>
  <si>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</si>
  <si>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</si>
  <si>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</si>
  <si>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</si>
  <si>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</si>
  <si>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</si>
  <si>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</si>
  <si>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</si>
  <si>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</si>
  <si>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</si>
  <si>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</si>
  <si>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</si>
  <si>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</si>
  <si>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</si>
  <si>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</si>
  <si>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</si>
  <si>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</si>
  <si>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</si>
  <si>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</si>
  <si>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</si>
  <si>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</si>
  <si>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</si>
  <si>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</si>
  <si>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</si>
  <si>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</si>
  <si>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</si>
  <si>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</si>
  <si>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</si>
  <si>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</si>
  <si>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</si>
  <si>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</si>
  <si>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</si>
  <si>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</si>
  <si>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</si>
  <si>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</si>
  <si>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</si>
  <si>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</si>
  <si>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</si>
  <si>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</si>
  <si>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</si>
  <si>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</si>
  <si>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</si>
  <si>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</si>
  <si>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</si>
  <si>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</si>
  <si>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</si>
  <si>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</si>
  <si>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</si>
  <si>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</si>
  <si>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</si>
  <si>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</si>
  <si>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</si>
  <si>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</si>
  <si>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</si>
  <si>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</si>
  <si>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</si>
  <si>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</si>
  <si>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</si>
  <si>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</si>
  <si>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</si>
  <si>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</si>
  <si>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</si>
  <si>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</si>
  <si>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</si>
  <si>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</si>
  <si>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</si>
  <si>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</si>
  <si>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</si>
  <si>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</si>
  <si>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</si>
  <si>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</si>
  <si>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</si>
  <si>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</si>
  <si>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</si>
  <si>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</si>
  <si>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</si>
  <si>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</si>
  <si>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</si>
  <si>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</si>
  <si>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</si>
  <si>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</si>
  <si>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</si>
  <si>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</si>
  <si>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</si>
  <si>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</si>
  <si>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</si>
  <si>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</si>
  <si>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</si>
  <si>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</si>
  <si>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</si>
  <si>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</si>
  <si>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</si>
  <si>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</si>
  <si>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</si>
  <si>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</si>
  <si>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</si>
  <si>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</si>
  <si>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</si>
  <si>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</si>
  <si>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</si>
  <si>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</si>
  <si>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</si>
  <si>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</si>
  <si>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</si>
  <si>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</si>
  <si>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</si>
  <si>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</si>
  <si>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</si>
  <si>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</si>
  <si>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</si>
  <si>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</si>
  <si>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</si>
  <si>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</si>
  <si>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</si>
  <si>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</si>
  <si>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</si>
  <si>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</si>
  <si>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</si>
  <si>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</si>
  <si>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</si>
  <si>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</si>
  <si>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</si>
  <si>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</si>
  <si>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</si>
  <si>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</si>
  <si>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</si>
  <si>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</si>
  <si>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</si>
  <si>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</si>
  <si>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</si>
  <si>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</si>
  <si>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</si>
  <si>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</si>
  <si>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</si>
  <si>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</si>
  <si>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</si>
  <si>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</si>
  <si>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</si>
  <si>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</si>
  <si>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</si>
  <si>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</si>
  <si>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</si>
  <si>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</si>
  <si>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</si>
  <si>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</si>
  <si>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</si>
  <si>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</si>
  <si>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</si>
  <si>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</si>
  <si>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</si>
  <si>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</si>
  <si>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</si>
  <si>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</si>
  <si>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</si>
  <si>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</si>
  <si>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</si>
  <si>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</si>
  <si>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</si>
  <si>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</si>
  <si>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</si>
  <si>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</si>
  <si>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</si>
  <si>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</si>
  <si>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</si>
  <si>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</si>
  <si>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</si>
  <si>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</si>
  <si>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</si>
  <si>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</si>
  <si>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</si>
  <si>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</si>
  <si>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</si>
  <si>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</si>
  <si>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</si>
  <si>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</si>
  <si>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</si>
  <si>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</si>
  <si>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</si>
  <si>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</si>
  <si>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</si>
  <si>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</si>
  <si>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</si>
  <si>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</si>
  <si>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</si>
  <si>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</si>
  <si>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</si>
  <si>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</si>
  <si>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</si>
  <si>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</si>
  <si>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</si>
  <si>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</si>
  <si>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</si>
  <si>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</si>
  <si>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</si>
  <si>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</si>
  <si>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</si>
  <si>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</si>
  <si>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</si>
  <si>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</si>
  <si>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</si>
  <si>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</si>
  <si>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</si>
  <si>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</si>
  <si>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</si>
  <si>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</si>
  <si>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</si>
  <si>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</si>
  <si>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</si>
  <si>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</si>
  <si>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</si>
  <si>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</si>
  <si>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</si>
  <si>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</si>
  <si>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</si>
  <si>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</si>
  <si>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</si>
  <si>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</si>
  <si>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</si>
  <si>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</si>
  <si>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</si>
  <si>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</si>
  <si>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</si>
  <si>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</si>
  <si>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</si>
  <si>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</si>
  <si>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</si>
  <si>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</si>
  <si>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</si>
  <si>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</si>
  <si>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</si>
  <si>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</si>
  <si>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</si>
  <si>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</si>
  <si>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</si>
  <si>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</si>
  <si>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</si>
  <si>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</si>
  <si>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</si>
  <si>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</si>
  <si>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</si>
  <si>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</si>
  <si>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</si>
  <si>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</si>
  <si>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</si>
  <si>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</si>
  <si>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</si>
  <si>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</si>
  <si>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</si>
  <si>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</si>
  <si>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</si>
  <si>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</si>
  <si>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</si>
  <si>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</si>
  <si>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</si>
  <si>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</si>
  <si>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</si>
  <si>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</si>
  <si>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</si>
  <si>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</si>
  <si>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</si>
  <si>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</si>
  <si>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</si>
  <si>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</si>
  <si>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</si>
  <si>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</si>
  <si>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</si>
  <si>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</si>
  <si>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</si>
  <si>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</si>
  <si>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</si>
  <si>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</si>
  <si>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</si>
  <si>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</si>
  <si>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</si>
  <si>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</si>
  <si>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</si>
  <si>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</si>
  <si>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</si>
  <si>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</si>
  <si>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</si>
  <si>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</si>
  <si>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</si>
  <si>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</si>
  <si>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</si>
  <si>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</si>
  <si>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</si>
  <si>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</si>
  <si>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</si>
  <si>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</si>
  <si>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</si>
  <si>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</si>
  <si>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</si>
  <si>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</si>
  <si>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</si>
  <si>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</si>
  <si>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</si>
  <si>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</si>
  <si>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</si>
  <si>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</si>
  <si>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</si>
  <si>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</si>
  <si>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</si>
  <si>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</si>
  <si>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</si>
  <si>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</si>
  <si>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</si>
  <si>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</si>
  <si>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</si>
  <si>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</si>
  <si>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</si>
  <si>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</si>
  <si>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</si>
  <si>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</si>
  <si>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</si>
  <si>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</si>
  <si>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</si>
  <si>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</si>
  <si>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</si>
  <si>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</si>
  <si>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</si>
  <si>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</si>
  <si>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</si>
  <si>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</si>
  <si>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</si>
  <si>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</si>
  <si>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</si>
  <si>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</si>
  <si>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</si>
  <si>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</si>
  <si>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</si>
  <si>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</si>
  <si>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</si>
  <si>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</si>
  <si>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</si>
  <si>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</si>
  <si>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</si>
  <si>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</si>
  <si>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</si>
  <si>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</si>
  <si>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</si>
  <si>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</si>
  <si>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</si>
  <si>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</si>
  <si>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</si>
  <si>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</si>
  <si>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</si>
  <si>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</si>
  <si>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</si>
  <si>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</si>
  <si>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</si>
  <si>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</si>
  <si>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</si>
  <si>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</si>
  <si>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</si>
  <si>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</si>
  <si>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</si>
  <si>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</si>
  <si>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</si>
  <si>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</si>
  <si>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</si>
  <si>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</si>
  <si>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</si>
  <si>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</si>
  <si>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</si>
  <si>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</si>
  <si>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</si>
  <si>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</si>
  <si>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</si>
  <si>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</si>
  <si>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</si>
  <si>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</si>
  <si>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</si>
  <si>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</si>
  <si>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</si>
  <si>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</si>
  <si>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</si>
  <si>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</si>
  <si>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</si>
  <si>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</si>
  <si>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</si>
  <si>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</si>
  <si>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</si>
  <si>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</si>
  <si>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</si>
  <si>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</si>
  <si>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</si>
  <si>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</si>
  <si>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</si>
  <si>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</si>
  <si>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</si>
  <si>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</si>
  <si>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</si>
  <si>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</si>
  <si>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</si>
  <si>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</si>
  <si>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</si>
  <si>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</si>
  <si>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</si>
  <si>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</si>
  <si>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</si>
  <si>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</si>
  <si>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</si>
  <si>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</si>
  <si>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</si>
  <si>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</si>
  <si>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</si>
  <si>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</si>
  <si>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</si>
  <si>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</si>
  <si>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</si>
  <si>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</si>
  <si>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</si>
  <si>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</si>
  <si>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</si>
  <si>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</si>
  <si>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</si>
  <si>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</si>
  <si>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</si>
  <si>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</si>
  <si>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</si>
  <si>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</si>
  <si>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</si>
  <si>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</si>
  <si>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</si>
  <si>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</si>
  <si>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</si>
  <si>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</si>
  <si>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</si>
  <si>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</si>
  <si>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</si>
  <si>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</si>
  <si>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</si>
  <si>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</si>
  <si>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</si>
  <si>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</si>
  <si>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</si>
  <si>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</si>
  <si>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</si>
  <si>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</si>
  <si>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</si>
  <si>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</si>
  <si>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</si>
  <si>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</si>
  <si>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</si>
  <si>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</si>
  <si>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</si>
  <si>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</si>
  <si>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</si>
  <si>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</si>
  <si>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</si>
  <si>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</si>
  <si>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</si>
  <si>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</si>
  <si>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</si>
  <si>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</si>
  <si>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</si>
  <si>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</si>
  <si>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</si>
  <si>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</si>
  <si>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</si>
  <si>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</si>
  <si>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</si>
  <si>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</si>
  <si>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</si>
  <si>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</si>
  <si>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</si>
  <si>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</si>
  <si>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</si>
  <si>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</si>
  <si>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</si>
  <si>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</si>
  <si>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</si>
  <si>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</si>
  <si>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</si>
  <si>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</si>
  <si>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</si>
  <si>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</si>
  <si>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</si>
  <si>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</si>
  <si>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</si>
  <si>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</si>
  <si>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</si>
  <si>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</si>
  <si>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</si>
  <si>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</si>
  <si>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</si>
  <si>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</si>
  <si>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</si>
  <si>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</si>
  <si>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</si>
  <si>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</si>
  <si>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</si>
  <si>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</si>
  <si>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</si>
  <si>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</si>
  <si>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</si>
  <si>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</si>
  <si>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</si>
  <si>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</si>
  <si>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</si>
  <si>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</si>
  <si>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</si>
  <si>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</si>
  <si>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</si>
  <si>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</si>
  <si>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</si>
  <si>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</si>
  <si>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</si>
  <si>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</si>
  <si>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</si>
  <si>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</si>
  <si>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</si>
  <si>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</si>
  <si>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</si>
  <si>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</si>
  <si>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</si>
  <si>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</si>
  <si>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</si>
  <si>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</si>
  <si>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</si>
  <si>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</si>
  <si>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</si>
  <si>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</si>
  <si>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</si>
  <si>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</si>
  <si>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</si>
  <si>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</si>
  <si>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</si>
  <si>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</si>
  <si>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</si>
  <si>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</si>
  <si>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</si>
  <si>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</si>
  <si>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</si>
  <si>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</si>
  <si>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</si>
  <si>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</si>
  <si>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</si>
  <si>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</si>
  <si>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</si>
  <si>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</si>
  <si>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</si>
  <si>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</si>
  <si>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</si>
  <si>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</si>
  <si>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</si>
  <si>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</si>
  <si>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</si>
  <si>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</si>
  <si>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</si>
  <si>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</si>
  <si>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</si>
  <si>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</si>
  <si>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</si>
  <si>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</si>
  <si>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</si>
  <si>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</si>
  <si>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</si>
  <si>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</si>
  <si>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</si>
  <si>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</si>
  <si>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</si>
  <si>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</si>
  <si>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</si>
  <si>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</si>
  <si>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</si>
  <si>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</si>
  <si>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</si>
  <si>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</si>
  <si>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</si>
  <si>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</si>
  <si>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</si>
  <si>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</si>
  <si>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</si>
  <si>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</si>
  <si>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</si>
  <si>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</si>
  <si>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</si>
  <si>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</si>
  <si>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</si>
  <si>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</si>
  <si>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</si>
  <si>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</si>
  <si>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</si>
  <si>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</si>
  <si>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</si>
  <si>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</si>
  <si>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</si>
  <si>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</si>
  <si>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</si>
  <si>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</si>
  <si>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</si>
  <si>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</si>
  <si>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</si>
  <si>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</si>
  <si>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</si>
  <si>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</si>
  <si>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</si>
  <si>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</si>
  <si>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</si>
  <si>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</si>
  <si>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</si>
  <si>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</si>
  <si>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</si>
  <si>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</si>
  <si>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</si>
  <si>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</si>
  <si>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</si>
  <si>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</si>
  <si>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</si>
  <si>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</si>
  <si>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</si>
  <si>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</si>
  <si>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</si>
  <si>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</si>
  <si>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</si>
  <si>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</si>
  <si>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</si>
  <si>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</si>
  <si>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</si>
  <si>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</si>
  <si>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</si>
  <si>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</si>
  <si>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</si>
  <si>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</si>
  <si>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</si>
  <si>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</si>
  <si>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</si>
  <si>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</si>
  <si>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</si>
  <si>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</si>
  <si>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</si>
  <si>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</si>
  <si>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</si>
  <si>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</si>
  <si>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</si>
  <si>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</si>
  <si>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</si>
  <si>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</si>
  <si>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</si>
  <si>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</si>
  <si>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</si>
  <si>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</si>
  <si>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</si>
  <si>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</si>
  <si>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</si>
  <si>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</si>
  <si>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</si>
  <si>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</si>
  <si>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</si>
  <si>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</si>
  <si>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</si>
  <si>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</si>
  <si>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</si>
  <si>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</si>
  <si>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</si>
  <si>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</si>
  <si>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</si>
  <si>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</si>
  <si>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</si>
  <si>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</si>
  <si>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</si>
  <si>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</si>
  <si>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</si>
  <si>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</si>
  <si>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</si>
  <si>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</si>
  <si>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</si>
  <si>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</si>
  <si>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</si>
  <si>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</si>
  <si>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</si>
  <si>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</si>
  <si>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</si>
  <si>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</si>
  <si>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</si>
  <si>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</si>
  <si>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</si>
  <si>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</si>
  <si>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</si>
  <si>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</si>
  <si>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</si>
  <si>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</si>
  <si>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</si>
  <si>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</si>
  <si>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</si>
  <si>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</si>
  <si>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</si>
  <si>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</si>
  <si>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</si>
  <si>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</si>
  <si>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</si>
  <si>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</si>
  <si>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</si>
  <si>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</si>
  <si>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</si>
  <si>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</si>
  <si>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</si>
  <si>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</si>
  <si>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</si>
  <si>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</si>
  <si>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</si>
  <si>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</si>
  <si>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</si>
  <si>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</si>
  <si>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</si>
  <si>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</si>
  <si>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</si>
  <si>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</si>
  <si>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</si>
  <si>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</si>
  <si>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</si>
  <si>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</si>
  <si>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</si>
  <si>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</si>
  <si>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</si>
  <si>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</si>
  <si>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</si>
  <si>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</si>
  <si>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</si>
  <si>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</si>
  <si>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</si>
  <si>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</si>
  <si>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</si>
  <si>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</si>
  <si>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</si>
  <si>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</si>
  <si>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</si>
  <si>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</si>
  <si>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</si>
  <si>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</si>
  <si>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</si>
  <si>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</si>
  <si>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</si>
  <si>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</si>
  <si>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</si>
  <si>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</si>
  <si>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</si>
  <si>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</si>
  <si>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</si>
  <si>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</si>
  <si>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</si>
  <si>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</si>
  <si>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</si>
  <si>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</si>
  <si>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</si>
  <si>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</si>
  <si>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</si>
  <si>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</si>
  <si>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</si>
  <si>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</si>
  <si>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</si>
  <si>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</si>
  <si>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</si>
  <si>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</si>
  <si>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</si>
  <si>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</si>
  <si>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</si>
  <si>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</si>
  <si>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</si>
  <si>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</si>
  <si>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</si>
  <si>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</si>
  <si>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</si>
  <si>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</si>
  <si>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</si>
  <si>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</si>
  <si>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</si>
  <si>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</si>
  <si>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</si>
  <si>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</si>
  <si>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</si>
  <si>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</si>
  <si>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</si>
  <si>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</si>
  <si>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</si>
  <si>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</si>
  <si>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</si>
  <si>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</si>
  <si>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</si>
  <si>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</si>
  <si>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</si>
  <si>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</si>
  <si>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</si>
  <si>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</si>
  <si>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</si>
  <si>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</si>
  <si>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</si>
  <si>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</si>
  <si>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</si>
  <si>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</si>
  <si>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</si>
  <si>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</si>
  <si>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</si>
  <si>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</si>
  <si>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</si>
  <si>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</si>
  <si>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</si>
  <si>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</si>
  <si>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</si>
  <si>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</si>
  <si>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</si>
  <si>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</si>
  <si>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</si>
  <si>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</si>
  <si>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</si>
  <si>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</si>
  <si>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</si>
  <si>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</si>
  <si>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</si>
  <si>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</si>
  <si>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</si>
  <si>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</si>
  <si>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</si>
  <si>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</si>
  <si>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</si>
  <si>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</si>
  <si>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</si>
  <si>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</si>
  <si>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</si>
  <si>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</si>
  <si>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</si>
  <si>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</si>
  <si>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</si>
  <si>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</si>
  <si>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</si>
  <si>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</si>
  <si>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</si>
  <si>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</si>
  <si>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</si>
  <si>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</si>
  <si>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</si>
  <si>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</si>
  <si>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</si>
  <si>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</si>
  <si>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</si>
  <si>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</si>
  <si>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</si>
  <si>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</si>
  <si>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</si>
  <si>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</si>
  <si>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</si>
  <si>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</si>
  <si>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</si>
  <si>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</si>
  <si>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</si>
  <si>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</si>
  <si>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</si>
  <si>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</si>
  <si>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</si>
  <si>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</si>
  <si>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</si>
  <si>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</si>
  <si>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</si>
  <si>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</si>
  <si>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</si>
  <si>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</si>
  <si>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</si>
  <si>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</si>
  <si>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</si>
  <si>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</si>
  <si>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</si>
  <si>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</si>
  <si>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</si>
  <si>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</si>
  <si>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</si>
  <si>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</si>
  <si>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</si>
  <si>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</si>
  <si>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</si>
  <si>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</si>
  <si>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</si>
  <si>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</si>
  <si>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</si>
  <si>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</si>
  <si>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</si>
  <si>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</si>
  <si>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</si>
  <si>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</si>
  <si>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</si>
  <si>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</si>
  <si>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</si>
  <si>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</si>
  <si>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</si>
  <si>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</si>
  <si>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</si>
  <si>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</si>
  <si>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</si>
  <si>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</si>
  <si>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</si>
  <si>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</si>
  <si>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</si>
  <si>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</si>
  <si>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</si>
  <si>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</si>
  <si>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</si>
  <si>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</si>
  <si>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</si>
  <si>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</si>
  <si>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</si>
  <si>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</si>
  <si>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</si>
  <si>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</si>
  <si>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</si>
  <si>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</si>
  <si>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</si>
  <si>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</si>
  <si>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</si>
  <si>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</si>
  <si>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</si>
  <si>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</si>
  <si>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</si>
  <si>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</si>
  <si>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</si>
  <si>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</si>
  <si>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</si>
  <si>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</si>
  <si>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</si>
  <si>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</si>
  <si>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</si>
  <si>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</si>
  <si>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</si>
  <si>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</si>
  <si>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</si>
  <si>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</si>
  <si>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</si>
  <si>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</si>
  <si>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</si>
  <si>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</si>
  <si>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</si>
  <si>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</si>
  <si>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</si>
  <si>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</si>
  <si>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</si>
  <si>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</si>
  <si>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</si>
  <si>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</si>
  <si>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</si>
  <si>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</si>
  <si>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</si>
  <si>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</si>
  <si>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</si>
  <si>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</si>
  <si>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</si>
  <si>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</si>
  <si>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</si>
  <si>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</si>
  <si>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</si>
  <si>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</si>
  <si>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</si>
  <si>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</si>
  <si>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</si>
  <si>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</si>
  <si>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</si>
  <si>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</si>
  <si>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</si>
  <si>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</si>
  <si>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</si>
  <si>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</si>
  <si>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</si>
  <si>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</si>
  <si>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</si>
  <si>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</si>
  <si>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</si>
  <si>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</si>
  <si>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</si>
  <si>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</si>
  <si>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</si>
  <si>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</si>
  <si>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</si>
  <si>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</si>
  <si>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</si>
  <si>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</si>
  <si>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</si>
  <si>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</si>
  <si>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</si>
  <si>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</si>
  <si>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</si>
  <si>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</si>
  <si>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</si>
  <si>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</si>
  <si>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</si>
  <si>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</si>
  <si>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</si>
  <si>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</si>
  <si>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</si>
  <si>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</si>
  <si>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</si>
  <si>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</si>
  <si>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</si>
  <si>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</si>
  <si>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</si>
  <si>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</si>
  <si>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</si>
  <si>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</si>
  <si>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</si>
  <si>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</si>
  <si>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</si>
  <si>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</si>
  <si>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</si>
  <si>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</si>
  <si>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</si>
  <si>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</si>
  <si>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</si>
  <si>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</si>
  <si>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</si>
  <si>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</si>
  <si>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</si>
  <si>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</si>
  <si>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</si>
  <si>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</si>
  <si>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</si>
  <si>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</si>
  <si>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</si>
  <si>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</si>
  <si>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</si>
  <si>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</si>
  <si>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</si>
  <si>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</si>
  <si>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</si>
  <si>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</si>
  <si>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</si>
  <si>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</si>
  <si>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</si>
  <si>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</si>
  <si>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</si>
  <si>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</si>
  <si>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</si>
  <si>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</si>
  <si>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</si>
  <si>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</si>
  <si>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</si>
  <si>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</si>
  <si>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</si>
  <si>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</si>
  <si>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</si>
  <si>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</si>
  <si>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</si>
  <si>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</si>
  <si>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</si>
  <si>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</si>
  <si>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</si>
  <si>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</si>
  <si>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</si>
  <si>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</si>
  <si>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</si>
  <si>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</si>
  <si>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</si>
  <si>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</si>
  <si>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</si>
  <si>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</si>
  <si>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</si>
  <si>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</si>
  <si>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</si>
  <si>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</si>
  <si>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</si>
  <si>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</si>
  <si>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</si>
  <si>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</si>
  <si>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</si>
  <si>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</si>
  <si>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</si>
  <si>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</si>
  <si>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</si>
  <si>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</si>
  <si>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</si>
  <si>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</si>
  <si>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</si>
  <si>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</si>
  <si>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</si>
  <si>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</si>
  <si>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</si>
  <si>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</si>
  <si>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</si>
  <si>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</si>
  <si>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</si>
  <si>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</si>
  <si>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</si>
  <si>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</si>
  <si>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</si>
  <si>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</si>
  <si>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</si>
  <si>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</si>
  <si>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</si>
  <si>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</si>
  <si>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</si>
  <si>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</si>
  <si>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</si>
  <si>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</si>
  <si>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</si>
  <si>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</si>
  <si>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</si>
  <si>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</si>
  <si>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</si>
  <si>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</si>
  <si>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</si>
  <si>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</si>
  <si>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</si>
  <si>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</si>
  <si>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</si>
  <si>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</si>
  <si>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</si>
  <si>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</si>
  <si>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</si>
  <si>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</si>
  <si>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</si>
  <si>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</si>
  <si>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</si>
  <si>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</si>
  <si>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</si>
  <si>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</si>
  <si>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</si>
  <si>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</si>
  <si>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</si>
  <si>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</si>
  <si>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</si>
  <si>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</si>
  <si>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</si>
  <si>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</si>
  <si>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</si>
  <si>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</si>
  <si>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</si>
  <si>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</si>
  <si>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</si>
  <si>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</si>
  <si>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</si>
  <si>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</si>
  <si>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</si>
  <si>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</si>
  <si>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</si>
  <si>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</si>
  <si>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</si>
  <si>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</si>
  <si>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</si>
  <si>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</si>
  <si>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</si>
  <si>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</si>
  <si>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</si>
  <si>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</si>
  <si>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</si>
  <si>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</si>
  <si>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</si>
  <si>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</si>
  <si>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</si>
  <si>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</si>
  <si>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</si>
  <si>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</si>
  <si>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</si>
  <si>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</si>
  <si>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</si>
  <si>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</si>
  <si>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</si>
  <si>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</si>
  <si>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</si>
  <si>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</si>
  <si>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</si>
  <si>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</si>
  <si>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</si>
  <si>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</si>
  <si>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</si>
  <si>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</si>
  <si>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</si>
  <si>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</si>
  <si>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</si>
  <si>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</si>
  <si>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</si>
  <si>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</si>
  <si>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</si>
  <si>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</si>
  <si>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</si>
  <si>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</si>
  <si>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</si>
  <si>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</si>
  <si>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</si>
  <si>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</si>
  <si>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</si>
  <si>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</si>
  <si>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</si>
  <si>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</si>
  <si>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</si>
  <si>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</si>
  <si>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</si>
  <si>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</si>
  <si>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</si>
  <si>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</si>
  <si>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</si>
  <si>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</si>
  <si>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</si>
  <si>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</si>
  <si>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</si>
  <si>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</si>
  <si>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</si>
  <si>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</si>
  <si>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</si>
  <si>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</si>
  <si>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</si>
  <si>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</si>
  <si>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</si>
  <si>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</si>
  <si>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</si>
  <si>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</si>
  <si>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</si>
  <si>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</si>
  <si>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</si>
  <si>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</si>
  <si>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</si>
  <si>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</si>
  <si>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</si>
  <si>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</si>
  <si>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</si>
  <si>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</si>
  <si>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</si>
  <si>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</si>
  <si>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</si>
  <si>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</si>
  <si>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</si>
  <si>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</si>
  <si>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</si>
  <si>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</si>
  <si>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</si>
  <si>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</si>
  <si>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</si>
  <si>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</si>
  <si>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</si>
  <si>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</si>
  <si>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</si>
  <si>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</si>
  <si>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</si>
  <si>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</si>
  <si>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</si>
  <si>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</si>
  <si>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</si>
  <si>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</si>
  <si>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</si>
  <si>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</si>
  <si>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</si>
  <si>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</si>
  <si>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</si>
  <si>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</si>
  <si>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</si>
  <si>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</si>
  <si>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</si>
  <si>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</si>
  <si>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</si>
  <si>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</si>
  <si>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</si>
  <si>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</si>
  <si>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</si>
  <si>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</si>
  <si>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</si>
  <si>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</si>
  <si>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</si>
  <si>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</si>
  <si>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</si>
  <si>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</si>
  <si>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</si>
  <si>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</si>
  <si>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</si>
  <si>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</si>
  <si>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</si>
  <si>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</si>
  <si>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</si>
  <si>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</si>
  <si>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</si>
  <si>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</si>
  <si>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</si>
  <si>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</si>
  <si>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</si>
  <si>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</si>
  <si>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</si>
  <si>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</si>
  <si>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</si>
  <si>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</si>
  <si>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</si>
  <si>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</si>
  <si>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</si>
  <si>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</si>
  <si>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</si>
  <si>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</si>
  <si>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</si>
  <si>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</si>
  <si>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</si>
  <si>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</si>
  <si>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</si>
  <si>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</si>
  <si>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</si>
  <si>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</si>
  <si>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</si>
  <si>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</si>
  <si>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</si>
  <si>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</si>
  <si>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</si>
  <si>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</si>
  <si>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</si>
  <si>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</si>
  <si>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</si>
  <si>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</si>
  <si>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</si>
  <si>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</si>
  <si>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</si>
  <si>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</si>
  <si>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</si>
  <si>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</si>
  <si>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</si>
  <si>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</si>
  <si>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</si>
  <si>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</si>
  <si>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</si>
  <si>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</si>
  <si>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</si>
  <si>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</si>
  <si>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</si>
  <si>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</si>
  <si>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</si>
  <si>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</si>
  <si>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</si>
  <si>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</si>
  <si>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</si>
  <si>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</si>
  <si>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</si>
  <si>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</si>
  <si>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</si>
  <si>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</si>
  <si>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</si>
  <si>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</si>
  <si>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</si>
  <si>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</si>
  <si>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</si>
  <si>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</si>
  <si>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</si>
  <si>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</si>
  <si>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</si>
  <si>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</si>
  <si>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</si>
  <si>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</si>
  <si>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</si>
  <si>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</si>
  <si>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</si>
  <si>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</si>
  <si>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</si>
  <si>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</si>
  <si>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</si>
  <si>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</si>
  <si>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</si>
  <si>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</si>
  <si>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</si>
  <si>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</si>
  <si>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</si>
  <si>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</si>
  <si>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</si>
  <si>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</si>
  <si>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</si>
  <si>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</si>
  <si>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</si>
  <si>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</si>
  <si>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</si>
  <si>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</si>
  <si>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</si>
  <si>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</si>
  <si>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</si>
  <si>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</si>
  <si>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</si>
  <si>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</si>
  <si>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</si>
  <si>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</si>
  <si>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</si>
  <si>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</si>
  <si>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</si>
  <si>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</si>
  <si>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</si>
  <si>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</si>
  <si>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</si>
  <si>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</si>
  <si>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</si>
  <si>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</si>
  <si>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</si>
  <si>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</si>
  <si>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</si>
  <si>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</si>
  <si>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</si>
  <si>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</si>
  <si>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</si>
  <si>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</si>
  <si>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</si>
  <si>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</si>
  <si>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</si>
  <si>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</si>
  <si>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</si>
  <si>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</si>
  <si>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</si>
  <si>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</si>
  <si>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</si>
  <si>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</si>
  <si>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</si>
  <si>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</si>
  <si>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</si>
  <si>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</si>
  <si>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</si>
  <si>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</si>
  <si>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</si>
  <si>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</si>
  <si>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</si>
  <si>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</si>
  <si>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</si>
  <si>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</si>
  <si>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</si>
  <si>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</si>
  <si>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</si>
  <si>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</si>
  <si>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</si>
  <si>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</si>
  <si>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</si>
  <si>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</si>
  <si>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</si>
  <si>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</si>
  <si>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</si>
  <si>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</si>
  <si>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</si>
  <si>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</si>
  <si>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</si>
  <si>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</si>
  <si>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</si>
  <si>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</si>
  <si>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</si>
  <si>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</si>
  <si>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</si>
  <si>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</si>
  <si>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</si>
  <si>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</si>
  <si>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</si>
  <si>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</si>
  <si>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</si>
  <si>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</si>
  <si>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</si>
  <si>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</si>
  <si>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</si>
  <si>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</si>
  <si>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</si>
  <si>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</si>
  <si>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</si>
  <si>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</si>
  <si>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</si>
  <si>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</si>
  <si>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</si>
  <si>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</si>
  <si>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</si>
  <si>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</si>
  <si>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</si>
  <si>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</si>
  <si>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</si>
  <si>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</si>
  <si>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</si>
  <si>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</si>
  <si>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</si>
  <si>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</si>
  <si>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</si>
  <si>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</si>
  <si>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</si>
  <si>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</si>
  <si>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</si>
  <si>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</si>
  <si>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</si>
  <si>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</si>
  <si>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</si>
  <si>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</si>
  <si>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</si>
  <si>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</si>
  <si>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</si>
  <si>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</si>
  <si>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</si>
  <si>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</si>
  <si>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</si>
  <si>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</si>
  <si>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</si>
  <si>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</si>
  <si>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</si>
  <si>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</si>
  <si>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</si>
  <si>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</si>
  <si>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</si>
  <si>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</si>
  <si>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</si>
  <si>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</si>
  <si>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</si>
  <si>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</si>
  <si>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</si>
  <si>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</si>
  <si>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</si>
  <si>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</si>
  <si>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</si>
  <si>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</si>
  <si>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</si>
  <si>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</si>
  <si>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</si>
  <si>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</si>
  <si>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</si>
  <si>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</si>
  <si>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</si>
  <si>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</si>
  <si>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</si>
  <si>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</si>
  <si>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</si>
  <si>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</si>
  <si>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</si>
  <si>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</si>
  <si>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</si>
  <si>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</si>
  <si>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</si>
  <si>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</si>
  <si>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</si>
  <si>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</si>
  <si>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</si>
  <si>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</si>
  <si>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</si>
  <si>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</si>
  <si>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</si>
  <si>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</si>
  <si>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</si>
  <si>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</si>
  <si>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</si>
  <si>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</si>
  <si>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</si>
  <si>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</si>
  <si>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</si>
  <si>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</si>
  <si>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</si>
  <si>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</si>
  <si>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</si>
  <si>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</si>
  <si>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</si>
  <si>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</si>
  <si>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</si>
  <si>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</si>
  <si>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</si>
  <si>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</si>
  <si>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</si>
  <si>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</si>
  <si>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</si>
  <si>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</si>
  <si>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</si>
  <si>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</si>
  <si>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</si>
  <si>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</si>
  <si>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</si>
  <si>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</si>
  <si>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</si>
  <si>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</si>
  <si>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</si>
  <si>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</si>
  <si>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</si>
  <si>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</si>
  <si>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</si>
  <si>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</si>
  <si>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</si>
  <si>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</si>
  <si>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</si>
  <si>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</si>
  <si>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</si>
  <si>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</si>
  <si>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</si>
  <si>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</si>
  <si>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</si>
  <si>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</si>
  <si>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</si>
  <si>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</si>
  <si>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</si>
  <si>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</si>
  <si>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</si>
  <si>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</si>
  <si>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</si>
  <si>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</si>
  <si>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</si>
  <si>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</si>
  <si>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</si>
  <si>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</si>
  <si>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</si>
  <si>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</si>
  <si>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</si>
  <si>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</si>
  <si>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</si>
  <si>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</si>
  <si>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</si>
  <si>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</si>
  <si>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</si>
  <si>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</si>
  <si>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</si>
  <si>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</si>
  <si>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</si>
  <si>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</si>
  <si>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</si>
  <si>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</si>
  <si>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</si>
  <si>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</si>
  <si>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</si>
  <si>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</si>
  <si>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</si>
  <si>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</si>
  <si>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</si>
  <si>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</si>
  <si>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</si>
  <si>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</si>
  <si>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</si>
  <si>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</si>
  <si>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</si>
  <si>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</si>
  <si>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</si>
  <si>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</si>
  <si>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</si>
  <si>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</si>
  <si>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</si>
  <si>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</si>
  <si>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</si>
  <si>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</si>
  <si>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</si>
  <si>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</si>
  <si>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</si>
  <si>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</si>
  <si>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</si>
  <si>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</si>
  <si>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</si>
  <si>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</si>
  <si>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</si>
  <si>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</si>
  <si>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</si>
  <si>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</si>
  <si>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</si>
  <si>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</si>
  <si>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</si>
  <si>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</si>
  <si>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</si>
  <si>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</si>
  <si>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</si>
  <si>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</si>
  <si>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</si>
  <si>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</si>
  <si>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</si>
  <si>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</si>
  <si>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</si>
  <si>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</si>
  <si>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</si>
  <si>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</si>
  <si>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</si>
  <si>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</si>
  <si>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</si>
  <si>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</si>
  <si>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</si>
  <si>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</si>
  <si>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</si>
  <si>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</si>
  <si>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</si>
  <si>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</si>
  <si>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</si>
  <si>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</si>
  <si>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</si>
  <si>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</si>
  <si>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</si>
  <si>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</si>
  <si>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</si>
  <si>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</si>
  <si>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</si>
  <si>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</si>
  <si>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</si>
  <si>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</si>
  <si>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</si>
  <si>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</si>
  <si>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</si>
  <si>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</si>
  <si>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</si>
  <si>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</si>
  <si>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</si>
  <si>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</si>
  <si>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</si>
  <si>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</si>
  <si>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</si>
  <si>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</si>
  <si>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</si>
  <si>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</si>
  <si>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</si>
  <si>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</si>
  <si>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</si>
  <si>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</si>
  <si>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</si>
  <si>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</si>
  <si>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</si>
  <si>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</si>
  <si>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</si>
  <si>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</si>
  <si>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</si>
  <si>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</si>
  <si>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</si>
  <si>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</si>
  <si>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</si>
  <si>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</si>
  <si>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</si>
  <si>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</si>
  <si>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</si>
  <si>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</si>
  <si>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</si>
  <si>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</si>
  <si>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</si>
  <si>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</si>
  <si>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</si>
  <si>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</si>
  <si>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</si>
  <si>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</si>
  <si>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</si>
  <si>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</si>
  <si>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</si>
  <si>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</si>
  <si>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</si>
  <si>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</si>
  <si>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</si>
  <si>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</si>
  <si>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</si>
  <si>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</si>
  <si>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</si>
  <si>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</si>
  <si>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</si>
  <si>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</si>
  <si>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</si>
  <si>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</si>
  <si>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</si>
  <si>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</si>
  <si>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</si>
  <si>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</si>
  <si>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</si>
  <si>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</si>
  <si>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</si>
  <si>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</si>
  <si>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</si>
  <si>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</si>
  <si>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</si>
  <si>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</si>
  <si>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</si>
  <si>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</si>
  <si>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</si>
  <si>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</si>
  <si>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</si>
  <si>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</si>
  <si>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</si>
  <si>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</si>
  <si>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</si>
  <si>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</si>
  <si>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</si>
  <si>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</si>
  <si>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</si>
  <si>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</si>
  <si>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</si>
  <si>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</si>
  <si>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</si>
  <si>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</si>
  <si>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</si>
  <si>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</si>
  <si>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</si>
  <si>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</si>
  <si>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</si>
  <si>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</si>
  <si>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</si>
  <si>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</si>
  <si>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</si>
  <si>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</si>
  <si>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</si>
  <si>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</si>
  <si>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</si>
  <si>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</si>
  <si>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</si>
  <si>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</si>
  <si>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</si>
  <si>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</si>
  <si>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</si>
  <si>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</si>
  <si>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</si>
  <si>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</si>
  <si>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</si>
  <si>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</si>
  <si>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</si>
  <si>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</si>
  <si>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</si>
  <si>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</si>
  <si>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</si>
  <si>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</si>
  <si>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</si>
  <si>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</si>
  <si>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</si>
  <si>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</si>
  <si>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</si>
  <si>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</si>
  <si>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</si>
  <si>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</si>
  <si>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</si>
  <si>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</si>
  <si>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</si>
  <si>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</si>
  <si>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</si>
  <si>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</si>
  <si>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</si>
  <si>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</si>
  <si>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</si>
  <si>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</si>
  <si>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</si>
  <si>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</si>
  <si>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</si>
  <si>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</si>
  <si>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</si>
  <si>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</si>
  <si>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</si>
  <si>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</si>
  <si>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</si>
  <si>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</si>
  <si>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</si>
  <si>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</si>
  <si>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</si>
  <si>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</si>
  <si>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</si>
  <si>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</si>
  <si>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</si>
  <si>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</si>
  <si>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</si>
  <si>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</si>
  <si>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</si>
  <si>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</si>
  <si>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</si>
  <si>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</si>
  <si>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</si>
  <si>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</si>
  <si>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</si>
  <si>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</si>
  <si>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</si>
  <si>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</si>
  <si>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</si>
  <si>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</si>
  <si>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</si>
  <si>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</si>
  <si>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</si>
  <si>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</si>
  <si>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</si>
  <si>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</si>
  <si>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</si>
  <si>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</si>
  <si>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</si>
  <si>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</si>
  <si>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</si>
  <si>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</si>
  <si>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</si>
  <si>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</si>
  <si>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</si>
  <si>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</si>
  <si>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</si>
  <si>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</si>
  <si>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</si>
  <si>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</si>
  <si>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</si>
  <si>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</si>
  <si>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</si>
  <si>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</si>
  <si>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</si>
  <si>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</si>
  <si>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</si>
  <si>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</si>
  <si>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</si>
  <si>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</si>
  <si>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</si>
  <si>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</si>
  <si>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</si>
  <si>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</si>
  <si>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</si>
  <si>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</si>
  <si>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</si>
  <si>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</si>
  <si>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</si>
  <si>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</si>
  <si>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</si>
  <si>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</si>
  <si>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</si>
  <si>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</si>
  <si>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</si>
  <si>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</si>
  <si>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</si>
  <si>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</si>
  <si>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</si>
  <si>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</si>
  <si>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</si>
  <si>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</si>
  <si>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</si>
  <si>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</si>
  <si>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</si>
  <si>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</si>
  <si>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</si>
  <si>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</si>
  <si>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</si>
  <si>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</si>
  <si>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</si>
  <si>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</si>
  <si>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</si>
  <si>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</si>
  <si>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</si>
  <si>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</si>
  <si>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</si>
  <si>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</si>
  <si>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</si>
  <si>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</si>
  <si>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</si>
  <si>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</si>
  <si>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</si>
  <si>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</si>
  <si>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</si>
  <si>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</si>
  <si>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</si>
  <si>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</si>
  <si>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</si>
  <si>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</si>
  <si>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</si>
  <si>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</si>
  <si>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</si>
  <si>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</si>
  <si>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</si>
  <si>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</si>
  <si>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</si>
  <si>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</si>
  <si>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</si>
  <si>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</si>
  <si>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</si>
  <si>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</si>
  <si>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</si>
  <si>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</si>
  <si>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</si>
  <si>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</si>
  <si>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</si>
  <si>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</si>
  <si>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</si>
  <si>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</si>
  <si>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</si>
  <si>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</si>
  <si>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</si>
  <si>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</si>
  <si>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</si>
  <si>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</si>
  <si>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</si>
  <si>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</si>
  <si>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</si>
  <si>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</si>
  <si>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</si>
  <si>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</si>
  <si>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</si>
  <si>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</si>
  <si>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</si>
  <si>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</si>
  <si>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</si>
  <si>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</si>
  <si>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</si>
  <si>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</si>
  <si>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</si>
  <si>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</si>
  <si>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</si>
  <si>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</si>
  <si>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</si>
  <si>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</si>
  <si>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</si>
  <si>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</si>
  <si>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</si>
  <si>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</si>
  <si>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</si>
  <si>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</si>
  <si>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</si>
  <si>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</si>
  <si>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</si>
  <si>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</si>
  <si>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</si>
  <si>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</si>
  <si>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</si>
  <si>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</si>
  <si>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</si>
  <si>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</si>
  <si>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</si>
  <si>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</si>
  <si>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</si>
  <si>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</si>
  <si>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</si>
  <si>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</si>
  <si>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</si>
  <si>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</si>
  <si>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</si>
  <si>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</si>
  <si>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</si>
  <si>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</si>
  <si>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</si>
  <si>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</si>
  <si>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</si>
  <si>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</si>
  <si>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</si>
  <si>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</si>
  <si>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</si>
  <si>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</si>
  <si>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</si>
  <si>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</si>
  <si>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</si>
  <si>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</si>
  <si>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</si>
  <si>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</si>
  <si>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</si>
  <si>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</si>
  <si>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</si>
  <si>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</si>
  <si>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</si>
  <si>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</si>
  <si>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</si>
  <si>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</si>
  <si>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</si>
  <si>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</si>
  <si>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</si>
  <si>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</si>
  <si>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</si>
  <si>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</si>
  <si>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</si>
  <si>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</si>
  <si>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</si>
  <si>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</si>
  <si>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</si>
  <si>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</si>
  <si>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</si>
  <si>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</si>
  <si>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</si>
  <si>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</si>
  <si>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</si>
  <si>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</si>
  <si>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</si>
  <si>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</si>
  <si>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</si>
  <si>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</si>
  <si>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</si>
  <si>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</si>
  <si>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</si>
  <si>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</si>
  <si>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</si>
  <si>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</si>
  <si>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</si>
  <si>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</si>
  <si>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</si>
  <si>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</si>
  <si>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</si>
  <si>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</si>
  <si>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</si>
  <si>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</si>
  <si>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</si>
  <si>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</si>
  <si>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</si>
  <si>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</si>
  <si>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</si>
  <si>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</si>
  <si>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</si>
  <si>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</si>
  <si>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</si>
  <si>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</si>
  <si>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</si>
  <si>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</si>
  <si>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</si>
  <si>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</si>
  <si>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</si>
  <si>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</si>
  <si>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</si>
  <si>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</si>
  <si>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</si>
  <si>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</si>
  <si>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</si>
  <si>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</si>
  <si>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</si>
  <si>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</si>
  <si>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</si>
  <si>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</si>
  <si>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</si>
  <si>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</si>
  <si>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</si>
  <si>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</si>
  <si>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</si>
  <si>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</si>
  <si>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</si>
  <si>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</si>
  <si>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</si>
  <si>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</si>
  <si>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</si>
  <si>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</si>
  <si>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</si>
  <si>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</si>
  <si>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</si>
  <si>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</si>
  <si>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</si>
  <si>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</si>
  <si>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</si>
  <si>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</si>
  <si>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</si>
  <si>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</si>
  <si>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</si>
  <si>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</si>
  <si>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</si>
  <si>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</si>
  <si>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</si>
  <si>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</si>
  <si>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</si>
  <si>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</si>
  <si>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</si>
  <si>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</si>
  <si>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</si>
  <si>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</si>
  <si>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</si>
  <si>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</si>
  <si>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</si>
  <si>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</si>
  <si>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</si>
  <si>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</si>
  <si>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</si>
  <si>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</si>
  <si>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</si>
  <si>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</si>
  <si>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</si>
  <si>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</si>
  <si>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</si>
  <si>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</si>
  <si>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</si>
  <si>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</si>
  <si>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</si>
  <si>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</si>
  <si>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</si>
  <si>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</si>
  <si>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</si>
  <si>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</si>
  <si>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</si>
  <si>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</si>
  <si>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</si>
  <si>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</si>
  <si>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</si>
  <si>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</si>
  <si>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</si>
  <si>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</si>
  <si>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</si>
  <si>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</si>
  <si>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</si>
  <si>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</si>
  <si>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</si>
  <si>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</si>
  <si>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</si>
  <si>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</si>
  <si>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</si>
  <si>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</si>
  <si>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</si>
  <si>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</si>
  <si>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</si>
  <si>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</si>
  <si>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</si>
  <si>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</si>
  <si>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</si>
  <si>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</si>
  <si>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</si>
  <si>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</si>
  <si>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</si>
  <si>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</si>
  <si>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</si>
  <si>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</si>
  <si>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</si>
  <si>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</si>
  <si>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</si>
  <si>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</si>
  <si>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</si>
  <si>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</si>
  <si>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</si>
  <si>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</si>
  <si>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</si>
  <si>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</si>
  <si>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</si>
  <si>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</si>
  <si>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</si>
  <si>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</si>
  <si>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</si>
  <si>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</si>
  <si>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</si>
  <si>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</si>
  <si>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</si>
  <si>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</si>
  <si>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</si>
  <si>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</si>
  <si>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</si>
  <si>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</si>
  <si>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</si>
  <si>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</si>
  <si>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</si>
  <si>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</si>
  <si>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</si>
  <si>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</si>
  <si>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</si>
  <si>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</si>
  <si>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</si>
  <si>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</si>
  <si>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</si>
  <si>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</si>
  <si>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</si>
  <si>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</si>
  <si>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</si>
  <si>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</si>
  <si>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</si>
  <si>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</si>
  <si>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</si>
  <si>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</si>
  <si>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</si>
  <si>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</si>
  <si>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</si>
  <si>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</si>
  <si>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</si>
  <si>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</si>
  <si>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</si>
  <si>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</si>
  <si>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</si>
  <si>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</si>
  <si>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</si>
  <si>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</si>
  <si>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</si>
  <si>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</si>
  <si>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</si>
  <si>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</si>
  <si>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</si>
  <si>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</si>
  <si>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</si>
  <si>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</si>
  <si>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</si>
  <si>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</si>
  <si>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</si>
  <si>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</si>
  <si>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</si>
  <si>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</si>
  <si>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</si>
  <si>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</si>
  <si>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</si>
  <si>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</si>
  <si>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</si>
  <si>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</si>
  <si>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</si>
  <si>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</si>
  <si>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</si>
  <si>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</si>
  <si>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</si>
  <si>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</si>
  <si>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</si>
  <si>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</si>
  <si>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</si>
  <si>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</si>
  <si>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</si>
  <si>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</si>
  <si>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</si>
  <si>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</si>
  <si>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</si>
  <si>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</si>
  <si>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</si>
  <si>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</si>
  <si>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</si>
  <si>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</si>
  <si>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</si>
  <si>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</si>
  <si>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</si>
  <si>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</si>
  <si>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</si>
  <si>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</si>
  <si>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</si>
  <si>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</si>
  <si>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</si>
  <si>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</si>
  <si>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</si>
  <si>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</si>
  <si>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</si>
  <si>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</si>
  <si>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</si>
  <si>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</si>
  <si>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</si>
  <si>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</si>
  <si>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</si>
  <si>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</si>
  <si>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</si>
  <si>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</si>
  <si>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</si>
  <si>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</si>
  <si>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</si>
  <si>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</si>
  <si>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</si>
  <si>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</si>
  <si>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</si>
  <si>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</si>
  <si>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</si>
  <si>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</si>
  <si>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</si>
  <si>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</si>
  <si>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</si>
  <si>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</si>
  <si>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</si>
  <si>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</si>
  <si>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</si>
  <si>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</si>
  <si>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</si>
  <si>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</si>
  <si>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</si>
  <si>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</si>
  <si>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</si>
  <si>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</si>
  <si>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</si>
  <si>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</si>
  <si>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</si>
  <si>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</si>
  <si>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</si>
  <si>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</si>
  <si>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</si>
  <si>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</si>
  <si>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</si>
  <si>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</si>
  <si>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</si>
  <si>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</si>
  <si>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</si>
  <si>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</si>
  <si>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</si>
  <si>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</si>
  <si>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</si>
  <si>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</si>
  <si>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</si>
  <si>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</si>
  <si>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</si>
  <si>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</si>
  <si>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</si>
  <si>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</si>
  <si>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</si>
  <si>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</si>
  <si>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</si>
  <si>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</si>
  <si>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</si>
  <si>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</si>
  <si>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</si>
  <si>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</si>
  <si>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</si>
  <si>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</si>
  <si>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</si>
  <si>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</si>
  <si>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</si>
  <si>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</si>
  <si>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</si>
  <si>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</si>
  <si>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</si>
  <si>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</si>
  <si>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</si>
  <si>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</si>
  <si>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</si>
  <si>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</si>
  <si>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</si>
  <si>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</si>
  <si>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</si>
  <si>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</si>
  <si>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</si>
  <si>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</si>
  <si>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</si>
  <si>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</si>
  <si>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</si>
  <si>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</si>
  <si>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</si>
  <si>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</si>
  <si>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</si>
  <si>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</si>
  <si>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</si>
  <si>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</si>
  <si>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</si>
  <si>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</si>
  <si>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</si>
  <si>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</si>
  <si>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</si>
  <si>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</si>
  <si>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</si>
  <si>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</si>
  <si>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</si>
  <si>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</si>
  <si>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</si>
  <si>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</si>
  <si>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</si>
  <si>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</si>
  <si>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</si>
  <si>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</si>
  <si>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</si>
  <si>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</si>
  <si>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</si>
  <si>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</si>
  <si>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</si>
  <si>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</si>
  <si>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</si>
  <si>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</si>
  <si>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</si>
  <si>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</si>
  <si>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</si>
  <si>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</si>
  <si>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</si>
  <si>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</si>
  <si>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</si>
  <si>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</si>
  <si>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</si>
  <si>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</si>
  <si>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</si>
  <si>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</si>
  <si>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</si>
  <si>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</si>
  <si>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</si>
  <si>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</si>
  <si>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</si>
  <si>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</si>
  <si>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</si>
  <si>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</si>
  <si>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</si>
  <si>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</si>
  <si>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</si>
  <si>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</si>
  <si>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</si>
  <si>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</si>
  <si>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</si>
  <si>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</si>
  <si>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</si>
  <si>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</si>
  <si>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</si>
  <si>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</si>
  <si>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</si>
  <si>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</si>
  <si>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</si>
  <si>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</si>
  <si>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</si>
  <si>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</si>
  <si>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</si>
  <si>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</si>
  <si>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</si>
  <si>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</si>
  <si>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</si>
  <si>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</si>
  <si>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</si>
  <si>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</si>
  <si>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</si>
  <si>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</si>
  <si>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</si>
  <si>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</si>
  <si>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</si>
  <si>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</si>
  <si>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</si>
  <si>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</si>
  <si>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</si>
  <si>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</si>
  <si>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</si>
  <si>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</si>
  <si>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</si>
  <si>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</si>
  <si>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</si>
  <si>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</si>
  <si>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</si>
  <si>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</si>
  <si>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</si>
  <si>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</si>
  <si>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</si>
  <si>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</si>
  <si>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</si>
  <si>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</si>
  <si>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</si>
  <si>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</si>
  <si>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</si>
  <si>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</si>
  <si>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</si>
  <si>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</si>
  <si>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</si>
  <si>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</si>
  <si>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</si>
  <si>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</si>
  <si>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</si>
  <si>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</si>
  <si>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</si>
  <si>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</si>
  <si>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</si>
  <si>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</si>
  <si>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</si>
  <si>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</si>
  <si>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</si>
  <si>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</si>
  <si>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</si>
  <si>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</si>
  <si>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</si>
  <si>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</si>
  <si>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</si>
  <si>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</si>
  <si>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</si>
  <si>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</si>
  <si>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</si>
  <si>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</si>
  <si>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</si>
  <si>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</si>
  <si>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</si>
  <si>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</si>
  <si>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</si>
  <si>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</si>
  <si>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</si>
  <si>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</si>
  <si>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</si>
  <si>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</si>
  <si>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</si>
  <si>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</si>
  <si>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</si>
  <si>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</si>
  <si>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</si>
  <si>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</si>
  <si>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</si>
  <si>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</si>
  <si>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</si>
  <si>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</si>
  <si>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</si>
  <si>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</si>
  <si>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</si>
  <si>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</si>
  <si>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</si>
  <si>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</si>
  <si>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</si>
  <si>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</si>
  <si>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</si>
  <si>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</si>
  <si>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</si>
  <si>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</si>
  <si>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</si>
  <si>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</si>
  <si>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</si>
  <si>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</si>
  <si>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</si>
  <si>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</si>
  <si>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</si>
  <si>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</si>
  <si>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</si>
  <si>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</si>
  <si>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</si>
  <si>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</si>
  <si>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</si>
  <si>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</si>
  <si>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</si>
  <si>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</si>
  <si>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</si>
  <si>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</si>
  <si>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</si>
  <si>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</si>
  <si>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</si>
  <si>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</si>
  <si>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</si>
  <si>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</si>
  <si>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</si>
  <si>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</si>
  <si>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</si>
  <si>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</si>
  <si>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</si>
  <si>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</si>
  <si>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</si>
  <si>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</si>
  <si>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</si>
  <si>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</si>
  <si>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</si>
  <si>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</si>
  <si>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</si>
  <si>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</si>
  <si>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</si>
  <si>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</si>
  <si>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</si>
  <si>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</si>
  <si>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</si>
  <si>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</si>
  <si>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</si>
  <si>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</si>
  <si>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</si>
  <si>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</si>
  <si>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</si>
  <si>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</si>
  <si>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</si>
  <si>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</si>
  <si>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</si>
  <si>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</si>
  <si>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</si>
  <si>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</si>
  <si>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</si>
  <si>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</si>
  <si>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</si>
  <si>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</si>
  <si>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</si>
  <si>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</si>
  <si>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</si>
  <si>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</si>
  <si>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</si>
  <si>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</si>
  <si>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</si>
  <si>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</si>
  <si>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</si>
  <si>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</si>
  <si>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</si>
  <si>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</si>
  <si>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</si>
  <si>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</si>
  <si>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</si>
  <si>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</si>
  <si>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</si>
  <si>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</si>
  <si>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</si>
  <si>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</si>
  <si>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</si>
  <si>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</si>
  <si>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</si>
  <si>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</si>
  <si>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</si>
  <si>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</si>
  <si>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</si>
  <si>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</si>
  <si>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</si>
  <si>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</si>
  <si>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</si>
  <si>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</si>
  <si>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</si>
  <si>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</si>
  <si>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</si>
  <si>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</si>
  <si>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</si>
  <si>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</si>
  <si>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</si>
  <si>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</si>
  <si>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</si>
  <si>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</si>
  <si>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</si>
  <si>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</si>
  <si>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</si>
  <si>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</si>
  <si>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</si>
  <si>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</si>
  <si>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</si>
  <si>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</si>
  <si>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</si>
  <si>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</si>
  <si>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</si>
  <si>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</si>
  <si>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</si>
  <si>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</si>
  <si>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</si>
  <si>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</si>
  <si>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</si>
  <si>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</si>
  <si>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</si>
  <si>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</si>
  <si>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</si>
  <si>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</si>
  <si>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</si>
  <si>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</si>
  <si>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</si>
  <si>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</si>
  <si>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</si>
  <si>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</si>
  <si>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</si>
  <si>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</si>
  <si>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</si>
  <si>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</si>
  <si>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</si>
  <si>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</si>
  <si>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</si>
  <si>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</si>
  <si>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</si>
  <si>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</si>
  <si>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</si>
  <si>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</si>
  <si>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</si>
  <si>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</si>
  <si>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</si>
  <si>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</si>
  <si>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</si>
  <si>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</si>
  <si>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</si>
  <si>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</si>
  <si>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</si>
  <si>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</si>
  <si>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</si>
  <si>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</si>
  <si>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</si>
  <si>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</si>
  <si>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</si>
  <si>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</si>
  <si>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</si>
  <si>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</si>
  <si>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</si>
  <si>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</si>
  <si>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</si>
  <si>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</si>
  <si>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</si>
  <si>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</si>
  <si>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</si>
  <si>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</si>
  <si>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</si>
  <si>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</si>
  <si>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</si>
  <si>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</si>
  <si>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</si>
  <si>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</si>
  <si>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</si>
  <si>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</si>
  <si>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</si>
  <si>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</si>
  <si>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</si>
  <si>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</si>
  <si>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</si>
  <si>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</si>
  <si>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</si>
  <si>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</si>
  <si>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</si>
  <si>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</si>
  <si>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</si>
  <si>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</si>
  <si>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</si>
  <si>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</si>
  <si>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</si>
  <si>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</si>
  <si>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</si>
  <si>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</si>
  <si>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</si>
  <si>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</si>
  <si>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</si>
  <si>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</si>
  <si>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</si>
  <si>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</si>
  <si>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</si>
  <si>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</si>
  <si>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</si>
  <si>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</si>
  <si>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</si>
  <si>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</si>
  <si>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</si>
  <si>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</si>
  <si>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</si>
  <si>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</si>
  <si>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</si>
  <si>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</si>
  <si>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</si>
  <si>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</si>
  <si>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</si>
  <si>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</si>
  <si>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</si>
  <si>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</si>
  <si>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</si>
  <si>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</si>
  <si>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</si>
  <si>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</si>
  <si>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</si>
  <si>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</si>
  <si>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</si>
  <si>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</si>
  <si>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</si>
  <si>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</si>
  <si>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</si>
  <si>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</si>
  <si>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</si>
  <si>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</si>
  <si>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</si>
  <si>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</si>
  <si>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</si>
  <si>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</si>
  <si>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</si>
  <si>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</si>
  <si>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</si>
  <si>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</si>
  <si>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</si>
  <si>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</si>
  <si>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</si>
  <si>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</si>
  <si>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</si>
  <si>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</si>
  <si>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</si>
  <si>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</si>
  <si>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</si>
  <si>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</si>
  <si>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</si>
  <si>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</si>
  <si>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</si>
  <si>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</si>
  <si>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</si>
  <si>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</si>
  <si>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</si>
  <si>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</si>
  <si>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</si>
  <si>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</si>
  <si>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</si>
  <si>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</si>
  <si>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</si>
  <si>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</si>
  <si>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</si>
  <si>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</si>
  <si>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</si>
  <si>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</si>
  <si>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</si>
  <si>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</si>
  <si>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</si>
  <si>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</si>
  <si>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</si>
  <si>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</si>
  <si>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</si>
  <si>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</si>
  <si>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</si>
  <si>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</si>
  <si>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</si>
  <si>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</si>
  <si>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</si>
  <si>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</si>
  <si>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</si>
  <si>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</si>
  <si>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</si>
  <si>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</si>
  <si>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</si>
  <si>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</si>
  <si>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</si>
  <si>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</si>
  <si>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</si>
  <si>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</si>
  <si>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</si>
  <si>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</si>
  <si>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</si>
  <si>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</si>
  <si>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</si>
  <si>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</si>
  <si>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</si>
  <si>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</si>
  <si>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</si>
  <si>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</si>
  <si>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</si>
  <si>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</si>
  <si>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</si>
  <si>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</si>
  <si>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</si>
  <si>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</si>
  <si>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</si>
  <si>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</si>
  <si>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</si>
  <si>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</si>
  <si>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</si>
  <si>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</si>
  <si>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</si>
  <si>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</si>
  <si>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</si>
  <si>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</si>
  <si>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</si>
  <si>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</si>
  <si>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</si>
  <si>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</si>
  <si>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</si>
  <si>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</si>
  <si>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</si>
  <si>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</si>
  <si>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</si>
  <si>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</si>
  <si>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</si>
  <si>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</si>
  <si>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</si>
  <si>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</si>
  <si>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</si>
  <si>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</si>
  <si>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</si>
  <si>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</si>
  <si>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</si>
  <si>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</si>
  <si>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</si>
  <si>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</si>
  <si>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</si>
  <si>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</si>
  <si>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</si>
  <si>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</si>
  <si>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</si>
  <si>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</si>
  <si>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</si>
  <si>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</si>
  <si>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</si>
  <si>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</si>
  <si>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</si>
  <si>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</si>
  <si>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</si>
  <si>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</si>
  <si>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</si>
  <si>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</si>
  <si>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</si>
  <si>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</si>
  <si>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</si>
  <si>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</si>
  <si>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</si>
  <si>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</si>
  <si>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</si>
  <si>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</si>
  <si>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</si>
  <si>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</si>
  <si>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</si>
  <si>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</si>
  <si>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</si>
  <si>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</si>
  <si>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</si>
  <si>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</si>
  <si>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</si>
  <si>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</si>
  <si>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</si>
  <si>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</si>
  <si>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</si>
  <si>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</si>
  <si>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</si>
  <si>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</si>
  <si>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</si>
  <si>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</si>
  <si>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</si>
  <si>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</si>
  <si>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</si>
  <si>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</si>
  <si>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</si>
  <si>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</si>
  <si>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</si>
  <si>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</si>
  <si>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</si>
  <si>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</si>
  <si>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</si>
  <si>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</si>
  <si>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</si>
  <si>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</si>
  <si>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</si>
  <si>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</si>
  <si>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</si>
  <si>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</si>
  <si>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</si>
  <si>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</si>
  <si>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</si>
  <si>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</si>
  <si>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</si>
  <si>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</si>
  <si>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</si>
  <si>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</si>
  <si>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</si>
  <si>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</si>
  <si>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</si>
  <si>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</si>
  <si>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</si>
  <si>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</si>
  <si>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</si>
  <si>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</si>
  <si>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</si>
  <si>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</si>
  <si>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</si>
  <si>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</si>
  <si>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</si>
  <si>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</si>
  <si>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</si>
  <si>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</si>
  <si>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</si>
  <si>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</si>
  <si>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</si>
  <si>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</si>
  <si>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</si>
  <si>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</si>
  <si>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</si>
  <si>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</si>
  <si>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</si>
  <si>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</si>
  <si>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</si>
  <si>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</si>
  <si>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</si>
  <si>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</si>
  <si>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</si>
  <si>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</si>
  <si>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</si>
  <si>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</si>
  <si>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</si>
  <si>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</si>
  <si>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</si>
  <si>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</si>
  <si>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</si>
  <si>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</si>
  <si>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</si>
  <si>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</si>
  <si>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</si>
  <si>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</si>
  <si>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</si>
  <si>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</si>
  <si>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</si>
  <si>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</si>
  <si>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</si>
  <si>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</si>
  <si>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</si>
  <si>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</si>
  <si>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</si>
  <si>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</si>
  <si>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</si>
  <si>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</si>
  <si>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</si>
  <si>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</si>
  <si>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</si>
  <si>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</si>
  <si>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</si>
  <si>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</si>
  <si>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</si>
  <si>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</si>
  <si>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</si>
  <si>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</si>
  <si>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</si>
  <si>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</si>
  <si>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</si>
  <si>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</si>
  <si>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</si>
  <si>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</si>
  <si>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</si>
  <si>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</si>
  <si>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</si>
  <si>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</si>
  <si>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</si>
  <si>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</si>
  <si>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</si>
  <si>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</si>
  <si>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</si>
  <si>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</si>
  <si>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</si>
  <si>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</si>
  <si>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</si>
  <si>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</si>
  <si>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</si>
  <si>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</si>
  <si>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</si>
  <si>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</si>
  <si>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</si>
  <si>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</si>
  <si>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</si>
  <si>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</si>
  <si>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</si>
  <si>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</si>
  <si>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</si>
  <si>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</si>
  <si>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</si>
  <si>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</si>
  <si>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</si>
  <si>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</si>
  <si>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</si>
  <si>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</si>
  <si>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</si>
  <si>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</si>
  <si>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</si>
  <si>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</si>
  <si>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</si>
  <si>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</si>
  <si>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</si>
  <si>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</si>
  <si>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</si>
  <si>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</si>
  <si>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</si>
  <si>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</si>
  <si>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</si>
  <si>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</si>
  <si>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</si>
  <si>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</si>
  <si>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</si>
  <si>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</si>
  <si>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</si>
  <si>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</si>
  <si>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</si>
  <si>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</si>
  <si>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</si>
  <si>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</si>
  <si>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</si>
  <si>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</si>
  <si>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</si>
  <si>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</si>
  <si>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</si>
  <si>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</si>
  <si>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</si>
  <si>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</si>
  <si>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</si>
  <si>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</si>
  <si>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</si>
  <si>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</si>
  <si>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</si>
  <si>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</si>
  <si>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</si>
  <si>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</si>
  <si>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</si>
  <si>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</si>
  <si>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</si>
  <si>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</si>
  <si>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</si>
  <si>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</si>
  <si>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</si>
  <si>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</si>
  <si>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</si>
  <si>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</si>
  <si>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</si>
  <si>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</si>
  <si>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</si>
  <si>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</si>
  <si>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</si>
  <si>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</si>
  <si>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</si>
  <si>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</si>
  <si>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</si>
  <si>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</si>
  <si>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</si>
  <si>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</si>
  <si>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</si>
  <si>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</si>
  <si>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</si>
  <si>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</si>
  <si>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</si>
  <si>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</si>
  <si>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</si>
  <si>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</si>
  <si>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</si>
  <si>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</si>
  <si>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</si>
  <si>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</si>
  <si>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</si>
  <si>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</si>
  <si>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</si>
  <si>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</si>
  <si>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</si>
  <si>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</si>
  <si>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</si>
  <si>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</si>
  <si>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</si>
  <si>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</si>
  <si>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</si>
  <si>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</si>
  <si>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</si>
  <si>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</si>
  <si>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</si>
  <si>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</si>
  <si>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</si>
  <si>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</si>
  <si>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</si>
  <si>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</si>
  <si>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</si>
  <si>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</si>
  <si>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</si>
  <si>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</si>
  <si>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</si>
  <si>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</si>
  <si>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</si>
  <si>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</si>
  <si>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</si>
  <si>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</si>
  <si>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</si>
  <si>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</si>
  <si>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</si>
  <si>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</si>
  <si>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</si>
  <si>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</si>
  <si>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</si>
  <si>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</si>
  <si>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</si>
  <si>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</si>
  <si>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</si>
  <si>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</si>
  <si>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</si>
  <si>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</si>
  <si>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</si>
  <si>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</si>
  <si>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</si>
  <si>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</si>
  <si>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</si>
  <si>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</si>
  <si>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</si>
  <si>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</si>
  <si>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</si>
  <si>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</si>
  <si>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</si>
  <si>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</si>
  <si>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</si>
  <si>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</si>
  <si>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</si>
  <si>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</si>
  <si>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</si>
  <si>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</si>
  <si>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</si>
  <si>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</si>
  <si>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</si>
  <si>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</si>
  <si>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</si>
  <si>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</si>
  <si>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</si>
  <si>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</si>
  <si>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</si>
  <si>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</si>
  <si>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</si>
  <si>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</si>
  <si>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</si>
  <si>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</si>
  <si>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</si>
  <si>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</si>
  <si>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</si>
  <si>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</si>
  <si>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</si>
  <si>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</si>
  <si>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</si>
  <si>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</si>
  <si>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</si>
  <si>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</si>
  <si>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</si>
  <si>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</si>
  <si>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</si>
  <si>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</si>
  <si>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</si>
  <si>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</si>
  <si>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</si>
  <si>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</si>
  <si>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</si>
  <si>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</si>
  <si>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</si>
  <si>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</si>
  <si>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</si>
  <si>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</si>
  <si>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</si>
  <si>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</si>
  <si>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</si>
  <si>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</si>
  <si>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</si>
  <si>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</si>
  <si>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</si>
  <si>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</si>
  <si>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</si>
  <si>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</si>
  <si>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</si>
  <si>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</si>
  <si>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</si>
  <si>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</si>
  <si>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</si>
  <si>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</si>
  <si>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</si>
  <si>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</si>
  <si>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</si>
  <si>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</si>
  <si>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</si>
  <si>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</si>
  <si>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</si>
  <si>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</si>
  <si>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</si>
  <si>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</si>
  <si>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</si>
  <si>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</si>
  <si>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</si>
  <si>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</si>
  <si>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</si>
  <si>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</si>
  <si>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</si>
  <si>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</si>
  <si>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</si>
  <si>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</si>
  <si>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</si>
  <si>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</si>
  <si>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</si>
  <si>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</si>
  <si>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</si>
  <si>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</si>
  <si>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</si>
  <si>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</si>
  <si>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</si>
  <si>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</si>
  <si>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</si>
  <si>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</si>
  <si>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</si>
  <si>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</si>
  <si>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</si>
  <si>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</si>
  <si>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</si>
  <si>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</si>
  <si>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</si>
  <si>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</si>
  <si>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</si>
  <si>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</si>
  <si>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</si>
  <si>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</si>
  <si>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</si>
  <si>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</si>
  <si>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</si>
  <si>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</si>
  <si>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</si>
  <si>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</si>
  <si>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</si>
  <si>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</si>
  <si>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</si>
  <si>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</si>
  <si>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</si>
  <si>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</si>
  <si>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</si>
  <si>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</si>
  <si>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</si>
  <si>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</si>
  <si>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</si>
  <si>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</si>
  <si>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</si>
  <si>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</si>
  <si>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</si>
  <si>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</si>
  <si>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</si>
  <si>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</si>
  <si>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</si>
  <si>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</si>
  <si>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</si>
  <si>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</si>
  <si>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</si>
  <si>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</si>
  <si>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</si>
  <si>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</si>
  <si>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</si>
  <si>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</si>
  <si>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</si>
  <si>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</si>
  <si>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</si>
  <si>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</si>
  <si>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</si>
  <si>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</si>
  <si>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</si>
  <si>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</si>
  <si>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</si>
  <si>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</si>
  <si>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</si>
  <si>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</si>
  <si>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</si>
  <si>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</si>
  <si>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</si>
  <si>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</si>
  <si>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</si>
  <si>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</si>
  <si>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</si>
  <si>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</si>
  <si>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</si>
  <si>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</si>
  <si>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</si>
  <si>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</si>
  <si>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</si>
  <si>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</si>
  <si>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</si>
  <si>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</si>
  <si>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</si>
  <si>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</si>
  <si>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</si>
  <si>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</si>
  <si>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</si>
  <si>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</si>
  <si>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</si>
  <si>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</si>
  <si>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</si>
  <si>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</si>
  <si>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</si>
  <si>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</si>
  <si>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</si>
  <si>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</si>
  <si>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</si>
  <si>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</si>
  <si>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</si>
  <si>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</si>
  <si>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</si>
  <si>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</si>
  <si>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</si>
  <si>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</si>
  <si>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</si>
  <si>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</si>
  <si>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</si>
  <si>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</si>
  <si>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</si>
  <si>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</si>
  <si>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</si>
  <si>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</si>
  <si>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</si>
  <si>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</si>
  <si>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</si>
  <si>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</si>
  <si>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</si>
  <si>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</si>
  <si>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</si>
  <si>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</si>
  <si>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</si>
  <si>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</si>
  <si>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</si>
  <si>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</si>
  <si>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</si>
  <si>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</si>
  <si>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</si>
  <si>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</si>
  <si>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</si>
  <si>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</si>
  <si>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</si>
  <si>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</si>
  <si>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</si>
  <si>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</si>
  <si>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</si>
  <si>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</si>
  <si>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</si>
  <si>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</si>
  <si>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</si>
  <si>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</si>
  <si>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</si>
  <si>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</si>
  <si>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</si>
  <si>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</si>
  <si>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</si>
  <si>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</si>
  <si>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</si>
  <si>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</si>
  <si>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</si>
  <si>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</si>
  <si>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</si>
  <si>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</si>
  <si>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</si>
  <si>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</si>
  <si>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</si>
  <si>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</si>
  <si>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</si>
  <si>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</si>
  <si>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</si>
  <si>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</si>
  <si>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</si>
  <si>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</si>
  <si>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</si>
  <si>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</si>
  <si>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</si>
  <si>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</si>
  <si>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</si>
  <si>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</si>
  <si>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</si>
  <si>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</si>
  <si>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</si>
  <si>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</si>
  <si>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</si>
  <si>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</si>
  <si>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</si>
  <si>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</si>
  <si>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</si>
  <si>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</si>
  <si>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</si>
  <si>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</si>
  <si>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</si>
  <si>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</si>
  <si>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</si>
  <si>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</si>
  <si>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</si>
  <si>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</si>
  <si>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</si>
  <si>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</si>
  <si>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</si>
  <si>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</si>
  <si>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</si>
  <si>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</si>
  <si>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</si>
  <si>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</si>
  <si>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</si>
  <si>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</si>
  <si>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</si>
  <si>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</si>
  <si>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</si>
  <si>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</si>
  <si>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</si>
  <si>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</si>
  <si>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</si>
  <si>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</si>
  <si>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</si>
  <si>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</si>
  <si>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</si>
  <si>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</si>
  <si>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</si>
  <si>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</si>
  <si>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</si>
  <si>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</si>
  <si>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</si>
  <si>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</si>
  <si>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</si>
  <si>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</si>
  <si>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</si>
  <si>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</si>
  <si>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</si>
  <si>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</si>
  <si>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</si>
  <si>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</si>
  <si>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</si>
  <si>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</si>
  <si>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</si>
  <si>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</si>
  <si>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</si>
  <si>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</si>
  <si>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</si>
  <si>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</si>
  <si>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</si>
  <si>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</si>
  <si>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</si>
  <si>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</si>
  <si>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</si>
  <si>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</si>
  <si>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</si>
  <si>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</si>
  <si>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</si>
  <si>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</si>
  <si>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</si>
  <si>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</si>
  <si>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</si>
  <si>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</si>
  <si>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</si>
  <si>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</si>
  <si>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</si>
  <si>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</si>
  <si>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</si>
  <si>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</si>
  <si>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</si>
  <si>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</si>
  <si>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</si>
  <si>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</si>
  <si>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</si>
  <si>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</si>
  <si>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</si>
  <si>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</si>
  <si>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</si>
  <si>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</si>
  <si>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</si>
  <si>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</si>
  <si>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</si>
  <si>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</si>
  <si>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</si>
  <si>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</si>
  <si>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</si>
  <si>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</si>
  <si>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</si>
  <si>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</si>
  <si>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</si>
  <si>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</si>
  <si>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</si>
  <si>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</si>
  <si>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</si>
  <si>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</si>
  <si>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</si>
  <si>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</si>
  <si>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</si>
  <si>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</si>
  <si>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</si>
  <si>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</si>
  <si>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</si>
  <si>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</si>
  <si>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</si>
  <si>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</si>
  <si>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</si>
  <si>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</si>
  <si>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</si>
  <si>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</si>
  <si>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</si>
  <si>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</si>
  <si>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</si>
  <si>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</si>
  <si>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</si>
  <si>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</si>
  <si>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</si>
  <si>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</si>
  <si>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</si>
  <si>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</si>
  <si>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</si>
  <si>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</si>
  <si>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</si>
  <si>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</si>
  <si>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</si>
  <si>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</si>
  <si>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</si>
  <si>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</si>
  <si>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</si>
  <si>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</si>
  <si>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</si>
  <si>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</si>
  <si>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</si>
  <si>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</si>
  <si>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</si>
  <si>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</si>
  <si>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</si>
  <si>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</si>
  <si>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</si>
  <si>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</si>
  <si>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</si>
  <si>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</si>
  <si>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</si>
  <si>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</si>
  <si>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</si>
  <si>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</si>
  <si>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</si>
  <si>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</si>
  <si>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</si>
  <si>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</si>
  <si>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</si>
  <si>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</si>
  <si>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</si>
  <si>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</si>
  <si>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</si>
  <si>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</si>
  <si>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</si>
  <si>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</si>
  <si>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</si>
  <si>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</si>
  <si>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</si>
  <si>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</si>
  <si>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</si>
  <si>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</si>
  <si>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</si>
  <si>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</si>
  <si>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</si>
  <si>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</si>
  <si>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</si>
  <si>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</si>
  <si>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</si>
  <si>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</si>
  <si>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</si>
  <si>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</si>
  <si>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</si>
  <si>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</si>
  <si>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</si>
  <si>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</si>
  <si>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</si>
  <si>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</si>
  <si>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</si>
  <si>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</si>
  <si>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</si>
  <si>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</si>
  <si>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</si>
  <si>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</si>
  <si>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</si>
  <si>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</si>
  <si>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</si>
  <si>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</si>
  <si>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</si>
  <si>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</si>
  <si>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</si>
  <si>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</si>
  <si>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</si>
  <si>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</si>
  <si>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</si>
  <si>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</si>
  <si>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</si>
  <si>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</si>
  <si>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</si>
  <si>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</si>
  <si>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</si>
  <si>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</si>
  <si>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</si>
  <si>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</si>
  <si>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</si>
  <si>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</si>
  <si>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</si>
  <si>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</si>
  <si>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</si>
  <si>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</si>
  <si>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</si>
  <si>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</si>
  <si>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</si>
  <si>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</si>
  <si>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</si>
  <si>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</si>
  <si>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</si>
  <si>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</si>
  <si>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</si>
  <si>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</si>
  <si>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</si>
  <si>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</si>
  <si>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</si>
  <si>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</si>
  <si>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</si>
  <si>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</si>
  <si>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</si>
  <si>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</si>
  <si>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</si>
  <si>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</si>
  <si>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</si>
  <si>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</si>
  <si>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</si>
  <si>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</si>
  <si>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</si>
  <si>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</si>
  <si>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</si>
  <si>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</si>
  <si>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</si>
  <si>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</si>
  <si>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</si>
  <si>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</si>
  <si>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</si>
  <si>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</si>
  <si>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</si>
  <si>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</si>
  <si>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</si>
  <si>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</si>
  <si>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</si>
  <si>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</si>
  <si>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</si>
  <si>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</si>
  <si>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</si>
  <si>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</si>
  <si>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</si>
  <si>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</si>
  <si>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</si>
  <si>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</si>
  <si>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</si>
  <si>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</si>
  <si>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</si>
  <si>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</si>
  <si>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</si>
  <si>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</si>
  <si>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</si>
  <si>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</si>
  <si>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</si>
  <si>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</si>
  <si>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</si>
  <si>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</si>
  <si>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</si>
  <si>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</si>
  <si>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</si>
  <si>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</si>
  <si>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</si>
  <si>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</si>
  <si>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</si>
  <si>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</si>
  <si>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</si>
  <si>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</si>
  <si>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</si>
  <si>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</si>
  <si>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</si>
  <si>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</si>
  <si>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</si>
  <si>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</si>
  <si>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</si>
  <si>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</si>
  <si>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</si>
  <si>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</si>
  <si>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</si>
  <si>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</si>
  <si>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</si>
  <si>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</si>
  <si>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</si>
  <si>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</si>
  <si>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</si>
  <si>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</si>
  <si>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</si>
  <si>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</si>
  <si>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</si>
  <si>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</si>
  <si>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</si>
  <si>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</si>
  <si>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</si>
  <si>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</si>
  <si>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</si>
  <si>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</si>
  <si>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</si>
  <si>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</si>
  <si>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</si>
  <si>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</si>
  <si>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</si>
  <si>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</si>
  <si>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</si>
  <si>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</si>
  <si>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</si>
  <si>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</si>
  <si>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</si>
  <si>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</si>
  <si>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</si>
  <si>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</si>
  <si>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</si>
  <si>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</si>
  <si>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</si>
  <si>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</si>
  <si>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</si>
  <si>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</si>
  <si>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</si>
  <si>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</si>
  <si>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</si>
  <si>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</si>
  <si>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</si>
  <si>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</si>
  <si>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</si>
  <si>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</si>
  <si>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</si>
  <si>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</si>
  <si>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</si>
  <si>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</si>
  <si>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</si>
  <si>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</si>
  <si>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</si>
  <si>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</si>
  <si>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</si>
  <si>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</si>
  <si>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</si>
  <si>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</si>
  <si>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</si>
  <si>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</si>
  <si>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</si>
  <si>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</si>
  <si>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</si>
  <si>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</si>
  <si>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</si>
  <si>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</si>
  <si>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</si>
  <si>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</si>
  <si>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</si>
  <si>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</si>
  <si>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</si>
  <si>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</si>
  <si>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</si>
  <si>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</si>
  <si>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</si>
  <si>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</si>
  <si>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</si>
  <si>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</si>
  <si>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</si>
  <si>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</si>
  <si>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</si>
  <si>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</si>
  <si>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</si>
  <si>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</si>
  <si>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</si>
  <si>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</si>
  <si>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</si>
  <si>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</si>
  <si>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</si>
  <si>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</si>
  <si>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</si>
  <si>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</si>
  <si>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</si>
  <si>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</si>
  <si>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</si>
  <si>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</si>
  <si>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</si>
  <si>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</si>
  <si>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</si>
  <si>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</si>
  <si>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</si>
  <si>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</si>
  <si>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</si>
  <si>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</si>
  <si>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</si>
  <si>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</si>
  <si>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</si>
  <si>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</si>
  <si>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</si>
  <si>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</si>
  <si>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</si>
  <si>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</si>
  <si>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</si>
  <si>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</si>
  <si>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</si>
  <si>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</si>
  <si>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</si>
  <si>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</si>
  <si>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</si>
  <si>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</si>
  <si>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</si>
  <si>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</si>
  <si>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</si>
  <si>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</si>
  <si>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</si>
  <si>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</si>
  <si>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</si>
  <si>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</si>
  <si>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</si>
  <si>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</si>
  <si>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</si>
  <si>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</si>
  <si>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</si>
  <si>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</si>
  <si>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</si>
  <si>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</si>
  <si>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</si>
  <si>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</si>
  <si>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</si>
  <si>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</si>
  <si>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</si>
  <si>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</si>
  <si>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</si>
  <si>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</si>
  <si>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</si>
  <si>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</si>
  <si>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</si>
  <si>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</si>
  <si>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</si>
  <si>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</si>
  <si>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</si>
  <si>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</si>
  <si>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</si>
  <si>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</si>
  <si>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</si>
  <si>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</si>
  <si>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</si>
  <si>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</si>
  <si>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</si>
  <si>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</si>
  <si>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</si>
  <si>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</si>
  <si>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</si>
  <si>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</si>
  <si>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</si>
  <si>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</si>
  <si>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</si>
  <si>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</si>
  <si>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</si>
  <si>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</si>
  <si>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</si>
  <si>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</si>
  <si>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</si>
  <si>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</si>
  <si>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</si>
  <si>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</si>
  <si>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</si>
  <si>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</si>
  <si>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</si>
  <si>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</si>
  <si>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</si>
  <si>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</si>
  <si>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</si>
  <si>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</si>
  <si>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</si>
  <si>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</si>
  <si>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</si>
  <si>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</si>
  <si>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</si>
  <si>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</si>
  <si>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</si>
  <si>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</si>
  <si>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</si>
  <si>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</si>
  <si>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</si>
  <si>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</si>
  <si>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</si>
  <si>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</si>
  <si>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</si>
  <si>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</si>
  <si>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</si>
  <si>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</si>
  <si>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</si>
  <si>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</si>
  <si>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</si>
  <si>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</si>
  <si>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</si>
  <si>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</si>
  <si>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</si>
  <si>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</si>
  <si>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</si>
  <si>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</si>
  <si>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</si>
  <si>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</si>
  <si>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</si>
  <si>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</si>
  <si>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</si>
  <si>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</si>
  <si>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</si>
  <si>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</si>
  <si>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</si>
  <si>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</si>
  <si>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</si>
  <si>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</si>
  <si>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</si>
  <si>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</si>
  <si>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</si>
  <si>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</si>
  <si>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</si>
  <si>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</si>
  <si>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</si>
  <si>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</si>
  <si>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</si>
  <si>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</si>
  <si>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</si>
  <si>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</si>
  <si>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</si>
  <si>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</si>
  <si>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</si>
  <si>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</si>
  <si>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</si>
  <si>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</si>
  <si>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</si>
  <si>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</si>
  <si>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</si>
  <si>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</si>
  <si>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</si>
  <si>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</si>
  <si>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</si>
  <si>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</si>
  <si>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</si>
  <si>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</si>
  <si>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</si>
  <si>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</si>
  <si>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</si>
  <si>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</si>
  <si>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</si>
  <si>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</si>
  <si>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</si>
  <si>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</si>
  <si>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</si>
  <si>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</si>
  <si>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</si>
  <si>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</si>
  <si>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</si>
  <si>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</si>
  <si>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</si>
  <si>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</si>
  <si>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</si>
  <si>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</si>
  <si>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</si>
  <si>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</si>
  <si>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</si>
  <si>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</si>
  <si>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</si>
  <si>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</si>
  <si>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</si>
  <si>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</si>
  <si>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</si>
  <si>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</si>
  <si>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</si>
  <si>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</si>
  <si>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</si>
  <si>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</si>
  <si>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</si>
  <si>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</si>
  <si>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</si>
  <si>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</si>
  <si>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</si>
  <si>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</si>
  <si>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</si>
  <si>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</si>
  <si>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</si>
  <si>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</si>
  <si>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</si>
  <si>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</si>
  <si>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</si>
  <si>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</si>
  <si>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</si>
  <si>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</si>
  <si>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</si>
  <si>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</si>
  <si>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</si>
  <si>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</si>
  <si>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</si>
  <si>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</si>
  <si>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</si>
  <si>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</si>
  <si>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</si>
  <si>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</si>
  <si>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</si>
  <si>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</si>
  <si>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</si>
  <si>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</si>
  <si>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</si>
  <si>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</si>
  <si>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</si>
  <si>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</si>
  <si>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</si>
  <si>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</si>
  <si>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</si>
  <si>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</si>
  <si>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</si>
  <si>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</si>
  <si>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</si>
  <si>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</si>
  <si>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</si>
  <si>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</si>
  <si>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</si>
  <si>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</si>
  <si>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</si>
  <si>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</si>
  <si>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</si>
  <si>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</si>
  <si>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</si>
  <si>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</si>
  <si>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</si>
  <si>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</si>
  <si>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</si>
  <si>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</si>
  <si>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</si>
  <si>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</si>
  <si>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</si>
  <si>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</si>
  <si>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</si>
  <si>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</si>
  <si>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</si>
  <si>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</si>
  <si>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</si>
  <si>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</si>
  <si>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</si>
  <si>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</si>
  <si>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</si>
  <si>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</si>
  <si>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</si>
  <si>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</si>
  <si>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</si>
  <si>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</si>
  <si>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</si>
  <si>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</si>
  <si>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</si>
  <si>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</si>
  <si>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</si>
  <si>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</si>
  <si>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</si>
  <si>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</si>
  <si>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</si>
  <si>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</si>
  <si>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</si>
  <si>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</si>
  <si>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</si>
  <si>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</si>
  <si>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</si>
  <si>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</si>
  <si>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</si>
  <si>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</si>
  <si>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</si>
  <si>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</si>
  <si>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</si>
  <si>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</si>
  <si>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</si>
  <si>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</si>
  <si>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</si>
  <si>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</si>
  <si>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</si>
  <si>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</si>
  <si>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</si>
  <si>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</si>
  <si>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</si>
  <si>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</si>
  <si>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</si>
  <si>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</si>
  <si>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</si>
  <si>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</si>
  <si>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</si>
  <si>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</si>
  <si>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</si>
  <si>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</si>
  <si>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</si>
  <si>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</si>
  <si>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</si>
  <si>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</si>
  <si>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</si>
  <si>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</si>
  <si>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</si>
  <si>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</si>
  <si>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</si>
  <si>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</si>
  <si>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</si>
  <si>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</si>
  <si>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</si>
  <si>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</si>
  <si>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</si>
  <si>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</si>
  <si>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</si>
  <si>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</si>
  <si>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</si>
  <si>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</si>
  <si>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</si>
  <si>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</si>
  <si>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</si>
  <si>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</si>
  <si>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</si>
  <si>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</si>
  <si>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</si>
  <si>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</si>
  <si>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</si>
  <si>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</si>
  <si>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</si>
  <si>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</si>
  <si>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</si>
  <si>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</si>
  <si>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</si>
  <si>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</si>
  <si>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</si>
  <si>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</si>
  <si>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</si>
  <si>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</si>
  <si>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</si>
  <si>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</si>
  <si>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</si>
  <si>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</si>
  <si>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</si>
  <si>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</si>
  <si>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</si>
  <si>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</si>
  <si>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</si>
  <si>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</si>
  <si>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</si>
  <si>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</si>
  <si>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</si>
  <si>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</si>
  <si>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</si>
  <si>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</si>
  <si>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</si>
  <si>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</si>
  <si>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</si>
  <si>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</si>
  <si>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</si>
  <si>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</si>
  <si>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</si>
  <si>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</si>
  <si>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</si>
  <si>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</si>
  <si>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</si>
  <si>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</si>
  <si>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</si>
  <si>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</si>
  <si>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</si>
  <si>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</si>
  <si>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</si>
  <si>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</si>
  <si>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</si>
  <si>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</si>
  <si>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</si>
  <si>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</si>
  <si>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</si>
  <si>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</si>
  <si>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</si>
  <si>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</si>
  <si>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</si>
  <si>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</si>
  <si>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</si>
  <si>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</si>
  <si>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</si>
  <si>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</si>
  <si>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</si>
  <si>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</si>
  <si>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</si>
  <si>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</si>
  <si>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</si>
  <si>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</si>
  <si>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</si>
  <si>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</si>
  <si>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</si>
  <si>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</si>
  <si>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</si>
  <si>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</si>
  <si>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</si>
  <si>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</si>
  <si>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</si>
  <si>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</si>
  <si>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</si>
  <si>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</si>
  <si>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</si>
  <si>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</si>
  <si>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</si>
  <si>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</si>
  <si>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</si>
  <si>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</si>
  <si>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</si>
  <si>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</si>
  <si>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</si>
  <si>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</si>
  <si>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</si>
  <si>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</si>
  <si>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</si>
  <si>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</si>
  <si>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</si>
  <si>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</si>
  <si>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</si>
  <si>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</si>
  <si>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</si>
  <si>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</si>
  <si>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</si>
  <si>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</si>
  <si>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</si>
  <si>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</si>
  <si>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</si>
  <si>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</si>
  <si>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</si>
  <si>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</si>
  <si>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</si>
  <si>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</si>
  <si>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</si>
  <si>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</si>
  <si>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</si>
  <si>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</si>
  <si>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</si>
  <si>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</si>
  <si>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</si>
  <si>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</si>
  <si>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</si>
  <si>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</si>
  <si>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</si>
  <si>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</si>
  <si>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</si>
  <si>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</si>
  <si>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</si>
  <si>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</si>
  <si>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</si>
  <si>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</si>
  <si>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</si>
  <si>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</si>
  <si>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</si>
  <si>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</si>
  <si>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</si>
  <si>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</si>
  <si>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</si>
  <si>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</si>
  <si>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</si>
  <si>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</si>
  <si>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</si>
  <si>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</si>
  <si>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</si>
  <si>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</si>
  <si>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</si>
  <si>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</si>
  <si>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</si>
  <si>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</si>
  <si>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</si>
  <si>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</si>
  <si>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</si>
  <si>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</si>
  <si>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</si>
  <si>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</si>
  <si>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</si>
  <si>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</si>
  <si>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</si>
  <si>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</si>
  <si>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</si>
  <si>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</si>
  <si>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</si>
  <si>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</si>
  <si>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</si>
  <si>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</si>
  <si>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</si>
  <si>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</si>
  <si>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</si>
  <si>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</si>
  <si>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</si>
  <si>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</si>
  <si>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</si>
  <si>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</si>
  <si>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</si>
  <si>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</si>
  <si>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</si>
  <si>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</si>
  <si>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</si>
  <si>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</si>
  <si>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</si>
  <si>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</si>
  <si>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</si>
  <si>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</si>
  <si>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</si>
  <si>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</si>
  <si>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</si>
  <si>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</si>
  <si>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</si>
  <si>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</si>
  <si>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</si>
  <si>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</si>
  <si>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</si>
  <si>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</si>
  <si>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</si>
  <si>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</si>
  <si>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</si>
  <si>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</si>
  <si>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</si>
  <si>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</si>
  <si>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</si>
  <si>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</si>
  <si>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</si>
  <si>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</si>
  <si>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</si>
  <si>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</si>
  <si>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</si>
  <si>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</si>
  <si>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</si>
  <si>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</si>
  <si>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</si>
  <si>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</si>
  <si>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</si>
  <si>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</si>
  <si>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</si>
  <si>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</si>
  <si>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</si>
  <si>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</si>
  <si>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</si>
  <si>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</si>
  <si>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</si>
  <si>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</si>
  <si>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</si>
  <si>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</si>
  <si>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</si>
  <si>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</si>
  <si>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</si>
  <si>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</si>
  <si>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</si>
  <si>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</si>
  <si>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</si>
  <si>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</si>
  <si>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</si>
  <si>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</si>
  <si>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</si>
  <si>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</si>
  <si>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</si>
  <si>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</si>
  <si>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</si>
  <si>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</si>
  <si>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</si>
  <si>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</si>
  <si>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</si>
  <si>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</si>
  <si>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</si>
  <si>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</si>
  <si>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</si>
  <si>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</si>
  <si>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</si>
  <si>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</si>
  <si>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</si>
  <si>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</si>
  <si>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</si>
  <si>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</si>
  <si>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</si>
  <si>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</si>
  <si>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</si>
  <si>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</si>
  <si>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</si>
  <si>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</si>
  <si>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</si>
  <si>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</si>
  <si>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</si>
  <si>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</si>
  <si>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</si>
  <si>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</si>
  <si>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</si>
  <si>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</si>
  <si>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</si>
  <si>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</si>
  <si>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</si>
  <si>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</si>
  <si>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</si>
  <si>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</si>
  <si>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</si>
  <si>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</si>
  <si>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</si>
  <si>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</si>
  <si>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</si>
  <si>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</si>
  <si>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</si>
  <si>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</si>
  <si>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</si>
  <si>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</si>
  <si>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</si>
  <si>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</si>
  <si>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</si>
  <si>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</si>
  <si>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</si>
  <si>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</si>
  <si>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</si>
  <si>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</si>
  <si>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</si>
  <si>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</si>
  <si>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</si>
  <si>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</si>
  <si>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</si>
  <si>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</si>
  <si>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</si>
  <si>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</si>
  <si>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</si>
  <si>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</si>
  <si>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</si>
  <si>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</si>
  <si>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</si>
  <si>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</si>
  <si>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</si>
  <si>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</si>
  <si>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</si>
  <si>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</si>
  <si>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</si>
  <si>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</si>
  <si>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</si>
  <si>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</si>
  <si>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</si>
  <si>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</si>
  <si>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</si>
  <si>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</si>
  <si>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</si>
  <si>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</si>
  <si>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</si>
  <si>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</si>
  <si>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</si>
  <si>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</si>
  <si>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</si>
  <si>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</si>
  <si>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</si>
  <si>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</si>
  <si>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</si>
  <si>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</si>
  <si>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</si>
  <si>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</si>
  <si>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</si>
  <si>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</si>
  <si>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</si>
  <si>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</si>
  <si>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</si>
  <si>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</si>
  <si>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</si>
  <si>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</si>
  <si>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</si>
  <si>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</si>
  <si>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</si>
  <si>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</si>
  <si>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</si>
  <si>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</si>
  <si>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</si>
  <si>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</si>
  <si>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</si>
  <si>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</si>
  <si>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</si>
  <si>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</si>
  <si>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</si>
  <si>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</si>
  <si>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</si>
  <si>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</si>
  <si>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</si>
  <si>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</si>
  <si>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</si>
  <si>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</si>
  <si>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</si>
  <si>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</si>
  <si>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</si>
  <si>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</si>
  <si>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</si>
  <si>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</si>
  <si>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</si>
  <si>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</si>
  <si>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</si>
  <si>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</si>
  <si>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</si>
  <si>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</si>
  <si>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</si>
  <si>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</si>
  <si>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</si>
  <si>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</si>
  <si>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</si>
  <si>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</si>
  <si>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</si>
  <si>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</si>
  <si>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</si>
  <si>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</si>
  <si>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</si>
  <si>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</si>
  <si>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</si>
  <si>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</si>
  <si>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</si>
  <si>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</si>
  <si>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</si>
  <si>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</si>
  <si>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</si>
  <si>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</si>
  <si>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</si>
  <si>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</si>
  <si>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</si>
  <si>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</si>
  <si>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</si>
  <si>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</si>
  <si>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</si>
  <si>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</si>
  <si>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</si>
  <si>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</si>
  <si>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</si>
  <si>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</si>
  <si>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</si>
  <si>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</si>
  <si>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</si>
  <si>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</si>
  <si>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</si>
  <si>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</si>
  <si>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</si>
  <si>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</si>
  <si>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</si>
  <si>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</si>
  <si>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</si>
  <si>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</si>
  <si>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</si>
  <si>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</si>
  <si>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</si>
  <si>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</si>
  <si>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</si>
  <si>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</si>
  <si>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</si>
  <si>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</si>
  <si>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</si>
  <si>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</si>
  <si>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</si>
  <si>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</si>
  <si>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</si>
  <si>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</si>
  <si>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</si>
  <si>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</si>
  <si>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</si>
  <si>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</si>
  <si>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</si>
  <si>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</si>
  <si>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</si>
  <si>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</si>
  <si>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</si>
  <si>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</si>
  <si>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</si>
  <si>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</si>
  <si>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</si>
  <si>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</si>
  <si>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</si>
  <si>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</si>
  <si>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</si>
  <si>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</si>
  <si>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</si>
  <si>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</si>
  <si>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</si>
  <si>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</si>
  <si>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</si>
  <si>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</si>
  <si>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</si>
  <si>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</si>
  <si>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</si>
  <si>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</si>
  <si>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</si>
  <si>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</si>
  <si>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</si>
  <si>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</si>
  <si>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</si>
  <si>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</si>
  <si>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</si>
  <si>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</si>
  <si>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</si>
  <si>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</si>
  <si>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</si>
  <si>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</si>
  <si>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</si>
  <si>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</si>
  <si>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</si>
  <si>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</si>
  <si>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</si>
  <si>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</si>
  <si>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</si>
  <si>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</si>
  <si>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</si>
  <si>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</si>
  <si>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</si>
  <si>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</si>
  <si>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</si>
  <si>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</si>
  <si>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</si>
  <si>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</si>
  <si>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</si>
  <si>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</si>
  <si>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</si>
  <si>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</si>
  <si>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</si>
  <si>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</si>
  <si>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</si>
  <si>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</si>
  <si>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</si>
  <si>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</si>
  <si>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</si>
  <si>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</si>
  <si>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</si>
  <si>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</si>
  <si>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</si>
  <si>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</si>
  <si>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</si>
  <si>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</si>
  <si>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</si>
  <si>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</si>
  <si>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</si>
  <si>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</si>
  <si>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</si>
  <si>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</si>
  <si>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</si>
  <si>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</si>
  <si>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</si>
  <si>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</si>
  <si>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</si>
  <si>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</si>
  <si>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</si>
  <si>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</si>
  <si>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</si>
  <si>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</si>
  <si>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</si>
  <si>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</si>
  <si>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</si>
  <si>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</si>
  <si>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</si>
  <si>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</si>
  <si>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</si>
  <si>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</si>
  <si>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</si>
  <si>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</si>
  <si>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</si>
  <si>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</si>
  <si>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</si>
  <si>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</si>
  <si>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</si>
  <si>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</si>
  <si>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</si>
  <si>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</si>
  <si>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</si>
  <si>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</si>
  <si>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</si>
  <si>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</si>
  <si>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</si>
  <si>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</si>
  <si>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</si>
  <si>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</si>
  <si>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</si>
  <si>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</si>
  <si>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</si>
  <si>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</si>
  <si>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</si>
  <si>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</si>
  <si>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</si>
  <si>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</si>
  <si>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</si>
  <si>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</si>
  <si>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</si>
  <si>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</si>
  <si>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</si>
  <si>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</si>
  <si>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</si>
  <si>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</si>
  <si>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</si>
  <si>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</si>
  <si>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</si>
  <si>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</si>
  <si>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</si>
  <si>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</si>
  <si>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</si>
  <si>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</si>
  <si>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</si>
  <si>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</si>
  <si>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</si>
  <si>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</si>
  <si>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</si>
  <si>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</si>
  <si>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</si>
  <si>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</si>
  <si>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</si>
  <si>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</si>
  <si>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</si>
  <si>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</si>
  <si>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</si>
  <si>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</si>
  <si>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</si>
  <si>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</si>
  <si>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</si>
  <si>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</si>
  <si>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</si>
  <si>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</si>
  <si>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</si>
  <si>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</si>
  <si>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</si>
  <si>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</si>
  <si>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</si>
  <si>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</si>
  <si>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</si>
  <si>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</si>
  <si>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</si>
  <si>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</si>
  <si>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</si>
  <si>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</si>
  <si>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</si>
  <si>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</si>
  <si>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</si>
  <si>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</si>
  <si>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</si>
  <si>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</si>
  <si>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</si>
  <si>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</si>
  <si>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</si>
  <si>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</si>
  <si>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</si>
  <si>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</si>
  <si>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</si>
  <si>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</si>
  <si>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</si>
  <si>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</si>
  <si>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</si>
  <si>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</si>
  <si>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</si>
  <si>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</si>
  <si>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</si>
  <si>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</si>
  <si>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</si>
  <si>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</si>
  <si>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</si>
  <si>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</si>
  <si>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</si>
  <si>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</si>
  <si>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</si>
  <si>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</si>
  <si>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</si>
  <si>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</si>
  <si>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</si>
  <si>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</si>
  <si>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</si>
  <si>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</si>
  <si>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</si>
  <si>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</si>
  <si>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</si>
  <si>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</si>
  <si>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</si>
  <si>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</si>
  <si>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</si>
  <si>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</si>
  <si>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</si>
  <si>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</si>
  <si>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</si>
  <si>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</si>
  <si>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</si>
  <si>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</si>
  <si>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</si>
  <si>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</si>
  <si>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</si>
  <si>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</si>
  <si>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</si>
  <si>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</si>
  <si>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</si>
  <si>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</si>
  <si>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</si>
  <si>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</si>
  <si>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</si>
  <si>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</si>
  <si>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</si>
  <si>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</si>
  <si>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</si>
  <si>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</si>
  <si>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</si>
  <si>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</si>
  <si>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</si>
  <si>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</si>
  <si>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</si>
  <si>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</si>
  <si>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</si>
  <si>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</si>
  <si>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</si>
  <si>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</si>
  <si>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</si>
  <si>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</si>
  <si>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</si>
  <si>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</si>
  <si>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</si>
  <si>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</si>
  <si>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</si>
  <si>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</si>
  <si>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</si>
  <si>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</si>
  <si>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</si>
  <si>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</si>
  <si>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</si>
  <si>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</si>
  <si>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</si>
  <si>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</si>
  <si>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</si>
  <si>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</si>
  <si>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</si>
  <si>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</si>
  <si>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</si>
  <si>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</si>
  <si>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</si>
  <si>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</si>
  <si>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</si>
  <si>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</si>
  <si>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</si>
  <si>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</si>
  <si>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</si>
  <si>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</si>
  <si>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</si>
  <si>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</si>
  <si>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</si>
  <si>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</si>
  <si>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</si>
  <si>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</si>
  <si>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</si>
  <si>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</si>
  <si>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</si>
  <si>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</si>
  <si>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</si>
  <si>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</si>
  <si>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</si>
  <si>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</si>
  <si>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</si>
  <si>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</si>
  <si>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</si>
  <si>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</si>
  <si>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</si>
  <si>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</si>
  <si>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</si>
  <si>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</si>
  <si>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</si>
  <si>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</si>
  <si>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</si>
  <si>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</si>
  <si>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</si>
  <si>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</si>
  <si>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</si>
  <si>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</si>
  <si>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</si>
  <si>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</si>
  <si>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</si>
  <si>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</si>
  <si>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</si>
  <si>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</si>
  <si>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</si>
  <si>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</si>
  <si>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</si>
  <si>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</si>
  <si>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</si>
  <si>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</si>
  <si>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</si>
  <si>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</si>
  <si>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</si>
  <si>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</si>
  <si>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</si>
  <si>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</si>
  <si>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</si>
  <si>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</si>
  <si>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</si>
  <si>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</si>
  <si>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</si>
  <si>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</si>
  <si>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</si>
  <si>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</si>
  <si>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</si>
  <si>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</si>
  <si>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</si>
  <si>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</si>
  <si>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</si>
  <si>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</si>
  <si>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</si>
  <si>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</si>
  <si>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</si>
  <si>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</si>
  <si>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</si>
  <si>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</si>
  <si>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</si>
  <si>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</si>
  <si>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</si>
  <si>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</si>
  <si>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</si>
  <si>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</si>
  <si>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</si>
  <si>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</si>
  <si>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</si>
  <si>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</si>
  <si>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</si>
  <si>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</si>
  <si>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</si>
  <si>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</si>
  <si>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</si>
  <si>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</si>
  <si>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</si>
  <si>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</si>
  <si>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</si>
  <si>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</si>
  <si>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</si>
  <si>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</si>
  <si>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</si>
  <si>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</si>
  <si>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</si>
  <si>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</si>
  <si>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</si>
  <si>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</si>
  <si>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</si>
  <si>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</si>
  <si>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</si>
  <si>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</si>
  <si>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</si>
  <si>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</si>
  <si>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</si>
  <si>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</si>
  <si>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</si>
  <si>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</si>
  <si>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</si>
  <si>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</si>
  <si>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</si>
  <si>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</si>
  <si>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</si>
  <si>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</si>
  <si>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</si>
  <si>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</si>
  <si>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</si>
  <si>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</si>
  <si>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</si>
  <si>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</si>
  <si>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</si>
  <si>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</si>
  <si>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</si>
  <si>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</si>
  <si>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</si>
  <si>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</si>
  <si>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</si>
  <si>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</si>
  <si>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</si>
  <si>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</si>
  <si>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</si>
  <si>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</si>
  <si>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</si>
  <si>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</si>
  <si>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</si>
  <si>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</si>
  <si>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</si>
  <si>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</si>
  <si>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</si>
  <si>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</si>
  <si>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</si>
  <si>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</si>
  <si>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</si>
  <si>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</si>
  <si>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</si>
  <si>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</si>
  <si>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</si>
  <si>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</si>
  <si>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</si>
  <si>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</si>
  <si>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</si>
  <si>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</si>
  <si>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</si>
  <si>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</si>
  <si>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</si>
  <si>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</si>
  <si>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</si>
  <si>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</si>
  <si>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</si>
  <si>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</si>
  <si>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</si>
  <si>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</si>
  <si>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</si>
  <si>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</si>
  <si>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</si>
  <si>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</si>
  <si>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</si>
  <si>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</si>
  <si>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</si>
  <si>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</si>
  <si>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</si>
  <si>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</si>
  <si>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</si>
  <si>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</si>
  <si>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</si>
  <si>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</si>
  <si>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</si>
  <si>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</si>
  <si>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</si>
  <si>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</si>
  <si>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</si>
  <si>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</si>
  <si>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</si>
  <si>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</si>
  <si>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</si>
  <si>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</si>
  <si>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</si>
  <si>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</si>
  <si>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</si>
  <si>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</si>
  <si>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</si>
  <si>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</si>
  <si>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</si>
  <si>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</si>
  <si>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</si>
  <si>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</si>
  <si>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</si>
  <si>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</si>
  <si>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</si>
  <si>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</si>
  <si>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</si>
  <si>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</si>
  <si>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</si>
  <si>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</si>
  <si>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</si>
  <si>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</si>
  <si>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</si>
  <si>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</si>
  <si>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</si>
  <si>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</si>
  <si>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</si>
  <si>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</si>
  <si>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</si>
  <si>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</si>
  <si>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</si>
  <si>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</si>
  <si>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</si>
  <si>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</si>
  <si>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</si>
  <si>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</si>
  <si>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</si>
  <si>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</si>
  <si>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</si>
  <si>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</si>
  <si>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</si>
  <si>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</si>
  <si>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</si>
  <si>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</si>
  <si>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</si>
  <si>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</si>
  <si>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</si>
  <si>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</si>
  <si>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</si>
  <si>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</si>
  <si>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</si>
  <si>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</si>
  <si>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</si>
  <si>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</si>
  <si>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</si>
  <si>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</si>
  <si>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</si>
  <si>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</si>
  <si>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</si>
  <si>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</si>
  <si>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</si>
  <si>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</si>
  <si>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</si>
  <si>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</si>
  <si>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</si>
  <si>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</si>
  <si>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</si>
  <si>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</si>
  <si>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</si>
  <si>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</si>
  <si>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</si>
  <si>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</si>
  <si>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</si>
  <si>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</si>
  <si>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</si>
  <si>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</si>
  <si>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</si>
  <si>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</si>
  <si>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</si>
  <si>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</si>
  <si>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</si>
  <si>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</si>
  <si>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</si>
  <si>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</si>
  <si>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</si>
  <si>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</si>
  <si>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</si>
  <si>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</si>
  <si>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</si>
  <si>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</si>
  <si>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</si>
  <si>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</si>
  <si>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</si>
  <si>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</si>
  <si>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</si>
  <si>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</si>
  <si>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</si>
  <si>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</si>
  <si>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</si>
  <si>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</si>
  <si>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</si>
  <si>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</si>
  <si>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</si>
  <si>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</si>
  <si>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</si>
  <si>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</si>
  <si>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</si>
  <si>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</si>
  <si>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</si>
  <si>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</si>
  <si>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</si>
  <si>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</si>
  <si>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</si>
  <si>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</si>
  <si>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</si>
  <si>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</si>
  <si>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</si>
  <si>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</si>
  <si>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</si>
  <si>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</si>
  <si>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</si>
  <si>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</si>
  <si>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</si>
  <si>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</si>
  <si>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</si>
  <si>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</si>
  <si>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</si>
  <si>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</si>
  <si>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</si>
  <si>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</si>
  <si>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</si>
  <si>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</si>
  <si>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</si>
  <si>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</si>
  <si>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</si>
  <si>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</si>
  <si>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</si>
  <si>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</si>
  <si>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</si>
  <si>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</si>
  <si>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</si>
  <si>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</si>
  <si>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</si>
  <si>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</si>
  <si>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</si>
  <si>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</si>
  <si>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</si>
  <si>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</si>
  <si>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</si>
  <si>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</si>
  <si>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</si>
  <si>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</si>
  <si>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</si>
  <si>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</si>
  <si>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</si>
  <si>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</si>
  <si>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</si>
  <si>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</si>
  <si>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</si>
  <si>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</si>
  <si>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</si>
  <si>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</si>
  <si>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</si>
  <si>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</si>
  <si>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</si>
  <si>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</si>
  <si>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</si>
  <si>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</si>
  <si>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</si>
  <si>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</si>
  <si>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</si>
  <si>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</si>
  <si>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</si>
  <si>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</si>
  <si>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</si>
  <si>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</si>
  <si>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</si>
  <si>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</si>
  <si>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</si>
  <si>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</si>
  <si>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</si>
  <si>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</si>
  <si>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</si>
  <si>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</si>
  <si>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</si>
  <si>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</si>
  <si>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</si>
  <si>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</si>
  <si>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</si>
  <si>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</si>
  <si>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</si>
  <si>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</si>
  <si>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</si>
  <si>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</si>
  <si>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</si>
  <si>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</si>
  <si>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</si>
  <si>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</si>
  <si>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</si>
  <si>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</si>
  <si>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</si>
  <si>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</si>
  <si>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</si>
  <si>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</si>
  <si>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</si>
  <si>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</si>
  <si>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</si>
  <si>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</si>
  <si>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</si>
  <si>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</si>
  <si>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</si>
  <si>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</si>
  <si>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</si>
  <si>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</si>
  <si>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</si>
  <si>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</si>
  <si>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</si>
  <si>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</si>
  <si>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</si>
  <si>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</si>
  <si>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</si>
  <si>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</si>
  <si>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</si>
  <si>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</si>
  <si>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</si>
  <si>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</si>
  <si>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</si>
  <si>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</si>
  <si>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</si>
  <si>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</si>
  <si>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</si>
  <si>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</si>
  <si>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</si>
  <si>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</si>
  <si>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</si>
  <si>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</si>
  <si>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</si>
  <si>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</si>
  <si>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</si>
  <si>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</si>
  <si>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</si>
  <si>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</si>
  <si>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</si>
  <si>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</si>
  <si>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</si>
  <si>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</si>
  <si>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</si>
  <si>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</si>
  <si>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</si>
  <si>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</si>
  <si>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</si>
  <si>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</si>
  <si>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</si>
  <si>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</si>
  <si>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</si>
  <si>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</si>
  <si>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</si>
  <si>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</si>
  <si>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</si>
  <si>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</si>
  <si>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</si>
  <si>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</si>
  <si>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</si>
  <si>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</si>
  <si>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</si>
  <si>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</si>
  <si>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</si>
  <si>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</si>
  <si>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</si>
  <si>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</si>
  <si>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</si>
  <si>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</si>
  <si>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</si>
  <si>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</si>
  <si>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</si>
  <si>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</si>
  <si>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</si>
  <si>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</si>
  <si>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</si>
  <si>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</si>
  <si>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</si>
  <si>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</si>
  <si>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</si>
  <si>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</si>
  <si>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</si>
  <si>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</si>
  <si>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</si>
  <si>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</si>
  <si>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</si>
  <si>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</si>
  <si>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</si>
  <si>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</si>
  <si>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</si>
  <si>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</si>
  <si>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</si>
  <si>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</si>
  <si>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</si>
  <si>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</si>
  <si>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</si>
  <si>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</si>
  <si>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</si>
  <si>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</si>
  <si>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</si>
  <si>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</si>
  <si>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</si>
  <si>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</si>
  <si>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</si>
  <si>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</si>
  <si>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</si>
  <si>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</si>
  <si>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</si>
  <si>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</si>
  <si>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</si>
  <si>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</si>
  <si>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</si>
  <si>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</si>
  <si>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</si>
  <si>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</si>
  <si>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</si>
  <si>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</si>
  <si>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</si>
  <si>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</si>
  <si>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</si>
  <si>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</si>
  <si>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</si>
  <si>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</si>
  <si>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</si>
  <si>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</si>
  <si>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</si>
  <si>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</si>
  <si>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</si>
  <si>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</si>
  <si>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</si>
  <si>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</si>
  <si>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</si>
  <si>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</si>
  <si>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</si>
  <si>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</si>
  <si>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</si>
  <si>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</si>
  <si>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</si>
  <si>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</si>
  <si>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</si>
  <si>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</si>
  <si>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</si>
  <si>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</si>
  <si>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</si>
  <si>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</si>
  <si>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</si>
  <si>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</si>
  <si>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</si>
  <si>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</si>
  <si>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</si>
  <si>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</si>
  <si>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</si>
  <si>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</si>
  <si>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</si>
  <si>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</si>
  <si>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</si>
  <si>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</si>
  <si>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</si>
  <si>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</si>
  <si>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</si>
  <si>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</si>
  <si>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</si>
  <si>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</si>
  <si>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</si>
  <si>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</si>
  <si>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</si>
  <si>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</si>
  <si>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</si>
  <si>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</si>
  <si>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</si>
  <si>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</si>
  <si>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</si>
  <si>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</si>
  <si>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</si>
  <si>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</si>
  <si>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</si>
  <si>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</si>
  <si>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</si>
  <si>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</si>
  <si>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</si>
  <si>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</si>
  <si>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</si>
  <si>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</si>
  <si>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</si>
  <si>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</si>
  <si>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</si>
  <si>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</si>
  <si>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</si>
  <si>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</si>
  <si>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</si>
  <si>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</si>
  <si>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</si>
  <si>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</si>
  <si>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</si>
  <si>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</si>
  <si>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</si>
  <si>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</si>
  <si>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</si>
  <si>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</si>
  <si>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</si>
  <si>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</si>
  <si>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</si>
  <si>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</si>
  <si>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</si>
  <si>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</si>
  <si>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</si>
  <si>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</si>
  <si>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</si>
  <si>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</si>
  <si>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</si>
  <si>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</si>
  <si>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</si>
  <si>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</si>
  <si>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</si>
  <si>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</si>
  <si>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</si>
  <si>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</si>
  <si>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</si>
  <si>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</si>
  <si>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</si>
  <si>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</si>
  <si>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</si>
  <si>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</si>
  <si>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</si>
  <si>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</si>
  <si>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</si>
  <si>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</si>
  <si>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</si>
  <si>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</si>
  <si>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</si>
  <si>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</si>
  <si>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</si>
  <si>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</si>
  <si>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</si>
  <si>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</si>
  <si>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</si>
  <si>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</si>
  <si>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</si>
  <si>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</si>
  <si>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</si>
  <si>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</si>
  <si>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</si>
  <si>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</si>
  <si>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</si>
  <si>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</si>
  <si>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</si>
  <si>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</si>
  <si>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</si>
  <si>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</si>
  <si>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</si>
  <si>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</si>
  <si>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</si>
  <si>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</si>
  <si>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</si>
  <si>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</si>
  <si>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</si>
  <si>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</si>
  <si>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</si>
  <si>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</si>
  <si>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</si>
  <si>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</si>
  <si>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</si>
  <si>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</si>
  <si>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</si>
  <si>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</si>
  <si>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</si>
  <si>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</si>
  <si>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</si>
  <si>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</si>
  <si>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</si>
  <si>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</si>
  <si>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</si>
  <si>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</si>
  <si>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</si>
  <si>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</si>
  <si>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</si>
  <si>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</si>
  <si>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</si>
  <si>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</si>
  <si>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</si>
  <si>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</si>
  <si>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</si>
  <si>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</si>
  <si>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</si>
  <si>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</si>
  <si>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</si>
  <si>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</si>
  <si>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</si>
  <si>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</si>
  <si>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</si>
  <si>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</si>
  <si>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</si>
  <si>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</si>
  <si>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</si>
  <si>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</si>
  <si>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</si>
  <si>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</si>
  <si>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</si>
  <si>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</si>
  <si>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</si>
  <si>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</si>
  <si>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</si>
  <si>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</si>
  <si>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</si>
  <si>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</si>
  <si>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</si>
  <si>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</si>
  <si>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</si>
  <si>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</si>
  <si>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</si>
  <si>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</si>
  <si>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</si>
  <si>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</si>
  <si>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</si>
  <si>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</si>
  <si>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</si>
  <si>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</si>
  <si>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</si>
  <si>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</si>
  <si>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</si>
  <si>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</si>
  <si>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</si>
  <si>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</si>
  <si>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</si>
  <si>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</si>
  <si>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</si>
  <si>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</si>
  <si>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</si>
  <si>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</si>
  <si>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</si>
  <si>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</si>
  <si>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</si>
  <si>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</si>
  <si>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</si>
  <si>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</si>
  <si>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</si>
  <si>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</si>
  <si>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</si>
  <si>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</si>
  <si>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</si>
  <si>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</si>
  <si>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</si>
  <si>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</si>
  <si>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</si>
  <si>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</si>
  <si>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</si>
  <si>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</si>
  <si>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</si>
  <si>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</si>
  <si>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</si>
  <si>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</si>
  <si>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</si>
  <si>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</si>
  <si>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</si>
  <si>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</si>
  <si>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</si>
  <si>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</si>
  <si>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</si>
  <si>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</si>
  <si>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</si>
  <si>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</si>
  <si>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</si>
  <si>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</si>
  <si>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</si>
  <si>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</si>
  <si>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</si>
  <si>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</si>
  <si>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</si>
  <si>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</si>
  <si>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</si>
  <si>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</si>
  <si>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</si>
  <si>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</si>
  <si>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</si>
  <si>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</si>
  <si>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</si>
  <si>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</si>
  <si>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</si>
  <si>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</si>
  <si>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</si>
  <si>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</si>
  <si>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</si>
  <si>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</si>
  <si>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</si>
  <si>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</si>
  <si>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</si>
  <si>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</si>
  <si>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</si>
  <si>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</si>
  <si>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</si>
  <si>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</si>
  <si>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</si>
  <si>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</si>
  <si>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</si>
  <si>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</si>
  <si>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</si>
  <si>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</si>
  <si>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</si>
  <si>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</si>
  <si>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</si>
  <si>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</si>
  <si>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</si>
  <si>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</si>
  <si>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</si>
  <si>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</si>
  <si>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</si>
  <si>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</si>
  <si>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</si>
  <si>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</si>
  <si>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</si>
  <si>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</si>
  <si>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</si>
  <si>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</si>
  <si>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</si>
  <si>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</si>
  <si>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</si>
  <si>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</si>
  <si>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</si>
  <si>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</si>
  <si>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</si>
  <si>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</si>
  <si>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</si>
  <si>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</si>
  <si>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</si>
  <si>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</si>
  <si>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</si>
  <si>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</si>
  <si>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</si>
  <si>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</si>
  <si>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</si>
  <si>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</si>
  <si>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</si>
  <si>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</si>
  <si>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</si>
  <si>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</si>
  <si>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</si>
  <si>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</si>
  <si>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</si>
  <si>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</si>
  <si>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</si>
  <si>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</si>
  <si>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</si>
  <si>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</si>
  <si>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</si>
  <si>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</si>
  <si>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</si>
  <si>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</si>
  <si>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</si>
  <si>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</si>
  <si>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</si>
  <si>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</si>
  <si>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</si>
  <si>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</si>
  <si>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</si>
  <si>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</si>
  <si>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</si>
  <si>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</si>
  <si>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</si>
  <si>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</si>
  <si>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</si>
  <si>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</si>
  <si>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</si>
  <si>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</si>
  <si>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</si>
  <si>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</si>
  <si>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</si>
  <si>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</si>
  <si>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</si>
  <si>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</si>
  <si>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</si>
  <si>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</si>
  <si>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</si>
  <si>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</si>
  <si>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</si>
  <si>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</si>
  <si>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</si>
  <si>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</si>
  <si>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</si>
  <si>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</si>
  <si>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</si>
  <si>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</si>
  <si>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</si>
  <si>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</si>
  <si>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</si>
  <si>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</si>
  <si>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</si>
  <si>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</si>
  <si>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</si>
  <si>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</si>
  <si>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</si>
  <si>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</si>
  <si>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</si>
  <si>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</si>
  <si>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</si>
  <si>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</si>
  <si>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</si>
  <si>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</si>
  <si>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</si>
  <si>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</si>
  <si>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</si>
  <si>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</si>
  <si>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</si>
  <si>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</si>
  <si>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</si>
  <si>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</si>
  <si>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</si>
  <si>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</si>
  <si>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</si>
  <si>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</si>
  <si>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</si>
  <si>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</si>
  <si>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</si>
  <si>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</si>
  <si>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</si>
  <si>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</si>
  <si>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</si>
  <si>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</si>
  <si>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</si>
  <si>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</si>
  <si>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</si>
  <si>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</si>
  <si>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</si>
  <si>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</si>
  <si>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</si>
  <si>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</si>
  <si>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</si>
  <si>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</si>
  <si>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</si>
  <si>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</si>
  <si>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</si>
  <si>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</si>
  <si>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</si>
  <si>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</si>
  <si>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</si>
  <si>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</si>
  <si>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</si>
  <si>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</si>
  <si>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</si>
  <si>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</si>
  <si>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</si>
  <si>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</si>
  <si>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</si>
  <si>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</si>
  <si>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</si>
  <si>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</si>
  <si>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</si>
  <si>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</si>
  <si>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</si>
  <si>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</si>
  <si>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</si>
  <si>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</si>
  <si>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</si>
  <si>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</si>
  <si>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</si>
  <si>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</si>
  <si>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</si>
  <si>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</si>
  <si>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</si>
  <si>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</si>
  <si>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</si>
  <si>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</si>
  <si>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</si>
  <si>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</si>
  <si>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</si>
  <si>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</si>
  <si>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</si>
  <si>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</si>
  <si>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</si>
  <si>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</si>
  <si>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</si>
  <si>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</si>
  <si>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</si>
  <si>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</si>
  <si>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</si>
  <si>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</si>
  <si>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</si>
  <si>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</si>
  <si>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</si>
  <si>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</si>
  <si>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</si>
  <si>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</si>
  <si>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</si>
  <si>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</si>
  <si>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</si>
  <si>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</si>
  <si>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</si>
  <si>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</si>
  <si>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</si>
  <si>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</si>
  <si>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</si>
  <si>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</si>
  <si>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</si>
  <si>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</si>
  <si>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</si>
  <si>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</si>
  <si>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</si>
  <si>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</si>
  <si>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</si>
  <si>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</si>
  <si>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</si>
  <si>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</si>
  <si>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</si>
  <si>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</si>
  <si>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</si>
  <si>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</si>
  <si>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</si>
  <si>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</si>
  <si>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</si>
  <si>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</si>
  <si>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</si>
  <si>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</si>
  <si>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</si>
  <si>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</si>
  <si>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</si>
  <si>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</si>
  <si>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</si>
  <si>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</si>
  <si>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</si>
  <si>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</si>
  <si>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</si>
  <si>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</si>
  <si>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</si>
  <si>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</si>
  <si>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</si>
  <si>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</si>
  <si>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</si>
  <si>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</si>
  <si>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</si>
  <si>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</si>
  <si>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</si>
  <si>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</si>
  <si>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</si>
  <si>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</si>
  <si>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</si>
  <si>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</si>
  <si>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</si>
  <si>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</si>
  <si>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</si>
  <si>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</si>
  <si>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</si>
  <si>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</si>
  <si>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</si>
  <si>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</si>
  <si>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</si>
  <si>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</si>
  <si>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</si>
  <si>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</si>
  <si>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</si>
  <si>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</si>
  <si>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</si>
  <si>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</si>
  <si>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</si>
  <si>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</si>
  <si>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</si>
  <si>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</si>
  <si>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</si>
  <si>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</si>
  <si>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</si>
  <si>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</si>
  <si>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</si>
  <si>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</si>
  <si>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</si>
  <si>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</si>
  <si>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</si>
  <si>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</si>
  <si>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</si>
  <si>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</si>
  <si>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</si>
  <si>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</si>
  <si>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</si>
  <si>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</si>
  <si>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</si>
  <si>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</si>
  <si>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</si>
  <si>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</si>
  <si>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</si>
  <si>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</si>
  <si>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</si>
  <si>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</si>
  <si>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</si>
  <si>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</si>
  <si>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</si>
  <si>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</si>
  <si>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</si>
  <si>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</si>
  <si>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</si>
  <si>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</si>
  <si>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</si>
  <si>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</si>
  <si>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</si>
  <si>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</si>
  <si>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</si>
  <si>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</si>
  <si>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</si>
  <si>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</si>
  <si>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</si>
  <si>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</si>
  <si>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</si>
  <si>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</si>
  <si>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</si>
  <si>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</si>
  <si>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</si>
  <si>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</si>
  <si>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</si>
  <si>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</si>
  <si>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</si>
  <si>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</si>
  <si>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</si>
  <si>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</si>
  <si>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</si>
  <si>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</si>
  <si>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</si>
  <si>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</si>
  <si>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</si>
  <si>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</si>
  <si>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</si>
  <si>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</si>
  <si>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</si>
  <si>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</si>
  <si>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</si>
  <si>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</si>
  <si>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</si>
  <si>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</si>
  <si>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</si>
  <si>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</si>
  <si>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</si>
  <si>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</si>
  <si>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</si>
  <si>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</si>
  <si>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</si>
  <si>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</si>
  <si>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</si>
  <si>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</si>
  <si>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</si>
  <si>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</si>
  <si>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</si>
  <si>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</si>
  <si>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</si>
  <si>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</si>
  <si>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</si>
  <si>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</si>
  <si>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</si>
  <si>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</si>
  <si>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</si>
  <si>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</si>
  <si>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</si>
  <si>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</si>
  <si>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</si>
  <si>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</si>
  <si>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</si>
  <si>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</si>
  <si>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</si>
  <si>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</si>
  <si>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</si>
  <si>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</si>
  <si>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</si>
  <si>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</si>
  <si>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</si>
  <si>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</si>
  <si>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</si>
  <si>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</si>
  <si>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</si>
  <si>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</si>
  <si>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</si>
  <si>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</si>
  <si>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</si>
  <si>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</si>
  <si>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</si>
  <si>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</si>
  <si>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</si>
  <si>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</si>
  <si>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</si>
  <si>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</si>
  <si>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</si>
  <si>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</si>
  <si>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</si>
  <si>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</si>
  <si>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</si>
  <si>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</si>
  <si>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</si>
  <si>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</si>
  <si>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</si>
  <si>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</si>
  <si>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</si>
  <si>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</si>
  <si>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</si>
  <si>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</si>
  <si>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</si>
  <si>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</si>
  <si>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</si>
  <si>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</si>
  <si>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</si>
  <si>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</si>
  <si>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</si>
  <si>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</si>
  <si>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</si>
  <si>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</si>
  <si>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</si>
  <si>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</si>
  <si>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</si>
  <si>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</si>
  <si>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</si>
  <si>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</si>
  <si>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</si>
  <si>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</si>
  <si>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</si>
  <si>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</si>
  <si>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</si>
  <si>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</si>
  <si>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</si>
  <si>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</si>
  <si>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</si>
  <si>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</si>
  <si>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</si>
  <si>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</si>
  <si>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</si>
  <si>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</si>
  <si>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</si>
  <si>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</si>
  <si>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</si>
  <si>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</si>
  <si>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</si>
  <si>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</si>
  <si>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</si>
  <si>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</si>
  <si>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</si>
  <si>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</si>
  <si>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</si>
  <si>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</si>
  <si>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</si>
  <si>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</si>
  <si>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</si>
  <si>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</si>
  <si>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</si>
  <si>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</si>
  <si>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</si>
  <si>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</si>
  <si>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</si>
  <si>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</si>
  <si>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</si>
  <si>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</si>
  <si>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</si>
  <si>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</si>
  <si>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</si>
  <si>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</si>
  <si>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</si>
  <si>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</si>
  <si>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</si>
  <si>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</si>
  <si>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</si>
  <si>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</si>
  <si>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</si>
  <si>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</si>
  <si>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</si>
  <si>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</si>
  <si>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</si>
  <si>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</si>
  <si>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</si>
  <si>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</si>
  <si>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</si>
  <si>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</si>
  <si>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</si>
  <si>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</si>
  <si>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</si>
  <si>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</si>
  <si>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</si>
  <si>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</si>
  <si>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</si>
  <si>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</si>
  <si>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</si>
  <si>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</si>
  <si>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</si>
  <si>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</si>
  <si>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</si>
  <si>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</si>
  <si>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</si>
  <si>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</si>
  <si>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</si>
  <si>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</si>
  <si>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</si>
  <si>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</si>
  <si>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</si>
  <si>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</si>
  <si>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</si>
  <si>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</si>
  <si>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</si>
  <si>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</si>
  <si>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</si>
  <si>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</si>
  <si>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</si>
  <si>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</si>
  <si>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</si>
  <si>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</si>
  <si>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</si>
  <si>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</si>
  <si>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</si>
  <si>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</si>
  <si>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</si>
  <si>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</si>
  <si>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</si>
  <si>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</si>
  <si>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</si>
  <si>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</si>
  <si>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</si>
  <si>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</si>
  <si>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</si>
  <si>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</si>
  <si>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</si>
  <si>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</si>
  <si>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</si>
  <si>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</si>
  <si>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</si>
  <si>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</si>
  <si>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</si>
  <si>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</si>
  <si>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</si>
  <si>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</si>
  <si>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</si>
  <si>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</si>
  <si>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</si>
  <si>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</si>
  <si>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</si>
  <si>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</si>
  <si>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</si>
  <si>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</si>
  <si>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</si>
  <si>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</si>
  <si>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</si>
  <si>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</si>
  <si>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</si>
  <si>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</si>
  <si>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</si>
  <si>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</si>
  <si>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</si>
  <si>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</si>
  <si>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</si>
  <si>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</si>
  <si>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</si>
  <si>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</si>
  <si>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</si>
  <si>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</si>
  <si>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</si>
  <si>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</si>
  <si>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</si>
  <si>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</si>
  <si>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</si>
  <si>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</si>
  <si>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</si>
  <si>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</si>
  <si>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</si>
  <si>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</si>
  <si>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</si>
  <si>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</si>
  <si>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</si>
  <si>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</si>
  <si>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</si>
  <si>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</si>
  <si>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</si>
  <si>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</si>
  <si>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</si>
  <si>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</si>
  <si>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</si>
  <si>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</si>
  <si>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</si>
  <si>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</si>
  <si>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</si>
  <si>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</si>
  <si>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</si>
  <si>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</si>
  <si>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</si>
  <si>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</si>
  <si>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</si>
  <si>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</si>
  <si>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</si>
  <si>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</si>
  <si>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</si>
  <si>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</si>
  <si>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</si>
  <si>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</si>
  <si>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</si>
  <si>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</si>
  <si>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</si>
  <si>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</si>
  <si>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</si>
  <si>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</si>
  <si>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</si>
  <si>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</si>
  <si>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</si>
  <si>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</si>
  <si>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</si>
  <si>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</si>
  <si>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</si>
  <si>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</si>
  <si>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</si>
  <si>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</si>
  <si>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</si>
  <si>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</si>
  <si>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</si>
  <si>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</si>
  <si>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</si>
  <si>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</si>
  <si>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</si>
  <si>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</si>
  <si>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</si>
  <si>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</si>
  <si>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</si>
  <si>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</si>
  <si>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</si>
  <si>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</si>
  <si>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</si>
  <si>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</si>
  <si>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</si>
  <si>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</si>
  <si>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</si>
  <si>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</si>
  <si>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</si>
  <si>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</si>
  <si>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</si>
  <si>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</si>
  <si>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</si>
  <si>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</si>
  <si>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</si>
  <si>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</si>
  <si>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</si>
  <si>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</si>
  <si>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</si>
  <si>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</si>
  <si>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</si>
  <si>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</si>
  <si>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</si>
  <si>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</si>
  <si>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</si>
  <si>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</si>
  <si>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</si>
  <si>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</si>
  <si>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</si>
  <si>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</si>
  <si>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</si>
  <si>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</si>
  <si>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</si>
  <si>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</si>
  <si>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</si>
  <si>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</si>
  <si>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</si>
  <si>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</si>
  <si>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</si>
  <si>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</si>
  <si>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</si>
  <si>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</si>
  <si>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</si>
  <si>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</si>
  <si>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</si>
  <si>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</si>
  <si>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</si>
  <si>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</si>
  <si>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</si>
  <si>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</si>
  <si>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</si>
  <si>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</si>
  <si>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</si>
  <si>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</si>
  <si>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</si>
  <si>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</si>
  <si>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</si>
  <si>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</si>
  <si>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</si>
  <si>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</si>
  <si>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</si>
  <si>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</si>
  <si>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</si>
  <si>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</si>
  <si>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</si>
  <si>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</si>
  <si>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</si>
  <si>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</si>
  <si>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</si>
  <si>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</si>
  <si>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</si>
  <si>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</si>
  <si>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</si>
  <si>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</si>
  <si>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</si>
  <si>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</si>
  <si>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</si>
  <si>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</si>
  <si>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</si>
  <si>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</si>
  <si>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</si>
  <si>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</si>
  <si>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</si>
  <si>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</si>
  <si>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</si>
  <si>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</si>
  <si>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</si>
  <si>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</si>
  <si>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</si>
  <si>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</si>
  <si>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</si>
  <si>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</si>
  <si>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</si>
  <si>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</si>
  <si>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</si>
  <si>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</si>
  <si>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</si>
  <si>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</si>
  <si>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</si>
  <si>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</si>
  <si>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</si>
  <si>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</si>
  <si>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</si>
  <si>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</si>
  <si>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</si>
  <si>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</si>
  <si>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</si>
  <si>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</si>
  <si>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</si>
  <si>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</si>
  <si>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</si>
  <si>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</si>
  <si>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</si>
  <si>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</si>
  <si>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</si>
  <si>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</si>
  <si>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</si>
  <si>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</si>
  <si>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</si>
  <si>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</si>
  <si>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</si>
  <si>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</si>
  <si>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</si>
  <si>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</si>
  <si>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</si>
  <si>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</si>
  <si>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</si>
  <si>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</si>
  <si>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</si>
  <si>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</si>
  <si>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</si>
  <si>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</si>
  <si>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</si>
  <si>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</si>
  <si>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</si>
  <si>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</si>
  <si>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</si>
  <si>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</si>
  <si>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</si>
  <si>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</si>
  <si>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</si>
  <si>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</si>
  <si>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</si>
  <si>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</si>
  <si>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</si>
  <si>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</si>
  <si>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</si>
  <si>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</si>
  <si>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</si>
  <si>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</si>
  <si>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</si>
  <si>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</si>
  <si>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</si>
  <si>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</si>
  <si>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</si>
  <si>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</si>
  <si>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</si>
  <si>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</si>
  <si>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</si>
  <si>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</si>
  <si>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</si>
  <si>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</si>
  <si>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</si>
  <si>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</si>
  <si>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</si>
  <si>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</si>
  <si>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</si>
  <si>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</si>
  <si>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</si>
  <si>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</si>
  <si>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</si>
  <si>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</si>
  <si>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</si>
  <si>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</si>
  <si>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</si>
  <si>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</si>
  <si>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</si>
  <si>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</si>
  <si>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</si>
  <si>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</si>
  <si>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</si>
  <si>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</si>
  <si>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</si>
  <si>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</si>
  <si>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</si>
  <si>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</si>
  <si>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</si>
  <si>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</si>
  <si>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</si>
  <si>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</si>
  <si>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</si>
  <si>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</si>
  <si>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</si>
  <si>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</si>
  <si>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</si>
  <si>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</si>
  <si>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</si>
  <si>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</si>
  <si>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</si>
  <si>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</si>
  <si>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</si>
  <si>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</si>
  <si>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</si>
  <si>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</si>
  <si>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</si>
  <si>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</si>
  <si>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</si>
  <si>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</si>
  <si>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</si>
  <si>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</si>
  <si>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</si>
  <si>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</si>
  <si>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</si>
  <si>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</si>
  <si>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</si>
  <si>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</si>
  <si>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</si>
  <si>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</si>
  <si>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</si>
  <si>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</si>
  <si>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</si>
  <si>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</si>
  <si>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</si>
  <si>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</si>
  <si>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</si>
  <si>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</si>
  <si>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</si>
  <si>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</si>
  <si>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</si>
  <si>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</si>
  <si>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</si>
  <si>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</si>
  <si>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</si>
  <si>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</si>
  <si>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</si>
  <si>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</si>
  <si>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</si>
  <si>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</si>
  <si>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</si>
  <si>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</si>
  <si>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</si>
  <si>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</si>
  <si>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</si>
  <si>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</si>
  <si>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</si>
  <si>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</si>
  <si>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</si>
  <si>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</si>
  <si>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</si>
  <si>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</si>
  <si>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</si>
  <si>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</si>
  <si>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</si>
  <si>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</si>
  <si>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</si>
  <si>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</si>
  <si>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</si>
  <si>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</si>
  <si>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</si>
  <si>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</si>
  <si>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</si>
  <si>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</si>
  <si>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</si>
  <si>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</si>
  <si>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</si>
  <si>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</si>
  <si>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</si>
  <si>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</si>
  <si>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</si>
  <si>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</si>
  <si>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</si>
  <si>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</si>
  <si>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</si>
  <si>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</si>
  <si>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</si>
  <si>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</si>
  <si>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</si>
  <si>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</si>
  <si>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</si>
  <si>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</si>
  <si>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</si>
  <si>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</si>
  <si>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</si>
  <si>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</si>
  <si>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</si>
  <si>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</si>
  <si>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</si>
  <si>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</si>
  <si>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</si>
  <si>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</si>
  <si>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</si>
  <si>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</si>
  <si>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</si>
  <si>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</si>
  <si>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</si>
  <si>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</si>
  <si>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</si>
  <si>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</si>
  <si>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</si>
  <si>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</si>
  <si>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</si>
  <si>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</si>
  <si>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</si>
  <si>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</si>
  <si>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</si>
  <si>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</si>
  <si>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</si>
  <si>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</si>
  <si>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</si>
  <si>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</si>
  <si>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</si>
  <si>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</si>
  <si>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</si>
  <si>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</si>
  <si>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</si>
  <si>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</si>
  <si>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</si>
  <si>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</si>
  <si>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</si>
  <si>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</si>
  <si>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</si>
  <si>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</si>
  <si>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</si>
  <si>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</si>
  <si>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</si>
  <si>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</si>
  <si>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</si>
  <si>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</si>
  <si>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</si>
  <si>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</si>
  <si>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</si>
  <si>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</si>
  <si>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</si>
  <si>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</si>
  <si>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</si>
  <si>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</si>
  <si>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</si>
  <si>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</si>
  <si>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</si>
  <si>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</si>
  <si>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</si>
  <si>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</si>
  <si>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</si>
  <si>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</si>
  <si>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</si>
  <si>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</si>
  <si>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</si>
  <si>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</si>
  <si>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</si>
  <si>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</si>
  <si>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</si>
  <si>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</si>
  <si>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</si>
  <si>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</si>
  <si>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</si>
  <si>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</si>
  <si>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</si>
  <si>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</si>
  <si>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</si>
  <si>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</si>
  <si>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</si>
  <si>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</si>
  <si>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</si>
  <si>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</si>
  <si>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</si>
  <si>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</si>
  <si>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</si>
  <si>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</si>
  <si>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</si>
  <si>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</si>
  <si>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</si>
  <si>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</si>
  <si>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</si>
  <si>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</si>
  <si>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</si>
  <si>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</si>
  <si>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</si>
  <si>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</si>
  <si>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</si>
  <si>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</si>
  <si>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</si>
  <si>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</si>
  <si>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</si>
  <si>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</si>
  <si>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</si>
  <si>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</si>
  <si>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</si>
  <si>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</si>
  <si>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</si>
  <si>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</si>
  <si>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</si>
  <si>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</si>
  <si>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</si>
  <si>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</si>
  <si>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</si>
  <si>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</si>
  <si>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</si>
  <si>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</si>
  <si>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</si>
  <si>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</si>
  <si>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</si>
  <si>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</si>
  <si>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</si>
  <si>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</si>
  <si>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</si>
  <si>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</si>
  <si>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</si>
  <si>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</si>
  <si>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</si>
  <si>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</si>
  <si>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</si>
  <si>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</si>
  <si>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</si>
  <si>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</si>
  <si>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</si>
  <si>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</si>
  <si>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</si>
  <si>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</si>
  <si>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</si>
  <si>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</si>
  <si>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</si>
  <si>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</si>
  <si>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</si>
  <si>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</si>
  <si>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</si>
  <si>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</si>
  <si>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</si>
  <si>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</si>
  <si>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</si>
  <si>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</si>
  <si>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</si>
  <si>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</si>
  <si>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</si>
  <si>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</si>
  <si>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</si>
  <si>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</si>
  <si>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</si>
  <si>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</si>
  <si>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</si>
  <si>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</si>
  <si>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</si>
  <si>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</si>
  <si>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</si>
  <si>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</si>
  <si>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</si>
  <si>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</si>
  <si>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</si>
  <si>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</si>
  <si>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</si>
  <si>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</si>
  <si>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</si>
  <si>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</si>
  <si>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</si>
  <si>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</si>
  <si>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</si>
  <si>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</si>
  <si>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</si>
  <si>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</si>
  <si>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</si>
  <si>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</si>
  <si>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</si>
  <si>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</si>
  <si>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</si>
  <si>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</si>
  <si>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</si>
  <si>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</si>
  <si>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</si>
  <si>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</si>
  <si>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</si>
  <si>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</si>
  <si>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</si>
  <si>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</si>
  <si>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</si>
  <si>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</si>
  <si>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</si>
  <si>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</si>
  <si>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</si>
  <si>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</si>
  <si>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</si>
  <si>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</si>
  <si>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</si>
  <si>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</si>
  <si>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</si>
  <si>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</si>
  <si>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</si>
  <si>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</si>
  <si>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</si>
  <si>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</si>
  <si>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</si>
  <si>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</si>
  <si>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</si>
  <si>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</si>
  <si>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</si>
  <si>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</si>
  <si>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</si>
  <si>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</si>
  <si>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</si>
  <si>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</si>
  <si>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</si>
  <si>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</si>
  <si>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</si>
  <si>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</si>
  <si>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</si>
  <si>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</si>
  <si>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</si>
  <si>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</si>
  <si>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</si>
  <si>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</si>
  <si>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</si>
  <si>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</si>
  <si>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</si>
  <si>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</si>
  <si>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</si>
  <si>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</si>
  <si>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</si>
  <si>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</si>
  <si>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</si>
  <si>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</si>
  <si>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</si>
  <si>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</si>
  <si>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</si>
  <si>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</si>
  <si>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</si>
  <si>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</si>
  <si>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</si>
  <si>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</si>
  <si>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</si>
  <si>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</si>
  <si>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</si>
  <si>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</si>
  <si>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</si>
  <si>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</si>
  <si>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</si>
  <si>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</si>
  <si>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</si>
  <si>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</si>
  <si>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</si>
  <si>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</si>
  <si>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</si>
  <si>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</si>
  <si>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</si>
  <si>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</si>
  <si>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</si>
  <si>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</si>
  <si>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</si>
  <si>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</si>
  <si>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</si>
  <si>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</si>
  <si>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</si>
  <si>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</si>
  <si>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</si>
  <si>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</si>
  <si>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</si>
  <si>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</si>
  <si>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</si>
  <si>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</si>
  <si>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</si>
  <si>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</si>
  <si>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</si>
  <si>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</si>
  <si>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</si>
  <si>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</si>
  <si>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</si>
  <si>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</si>
  <si>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</si>
  <si>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</si>
  <si>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</si>
  <si>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</si>
  <si>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</si>
  <si>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</si>
  <si>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</si>
  <si>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</si>
  <si>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</si>
  <si>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</si>
  <si>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</si>
  <si>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</si>
  <si>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</si>
  <si>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</si>
  <si>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</si>
  <si>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</si>
  <si>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</si>
  <si>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</si>
  <si>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</si>
  <si>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</si>
  <si>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</si>
  <si>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</si>
  <si>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</si>
  <si>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</si>
  <si>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</si>
  <si>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</si>
  <si>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</si>
  <si>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</si>
  <si>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</si>
  <si>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</si>
  <si>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</si>
  <si>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</si>
  <si>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</si>
  <si>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</si>
  <si>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</si>
  <si>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</si>
  <si>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</si>
  <si>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</si>
  <si>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</si>
  <si>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</si>
  <si>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</si>
  <si>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</si>
  <si>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</si>
  <si>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</si>
  <si>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</si>
  <si>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</si>
  <si>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</si>
  <si>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</si>
  <si>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</si>
  <si>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</si>
  <si>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</si>
  <si>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</si>
  <si>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</si>
  <si>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</si>
  <si>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</si>
  <si>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</si>
  <si>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</si>
  <si>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</si>
  <si>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</si>
  <si>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</si>
  <si>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</si>
  <si>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</si>
  <si>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</si>
  <si>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</si>
  <si>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</si>
  <si>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</si>
  <si>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</si>
  <si>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</si>
  <si>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</si>
  <si>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</si>
  <si>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</si>
  <si>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</si>
  <si>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</si>
  <si>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</si>
  <si>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</si>
  <si>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</si>
  <si>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</si>
  <si>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</si>
  <si>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</si>
  <si>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</si>
  <si>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</si>
  <si>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</si>
  <si>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</si>
  <si>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</si>
  <si>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</si>
  <si>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</si>
  <si>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</si>
  <si>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</si>
  <si>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</si>
  <si>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</si>
  <si>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</si>
  <si>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</si>
  <si>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</si>
  <si>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</si>
  <si>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</si>
  <si>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</si>
  <si>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</si>
  <si>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</si>
  <si>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</si>
  <si>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</si>
  <si>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</si>
  <si>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</si>
  <si>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</si>
  <si>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</si>
  <si>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</si>
  <si>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</si>
  <si>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</si>
  <si>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</si>
  <si>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</si>
  <si>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</si>
  <si>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</si>
  <si>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</si>
  <si>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</si>
  <si>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</si>
  <si>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</si>
  <si>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</si>
  <si>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</si>
  <si>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</si>
  <si>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</si>
  <si>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</si>
  <si>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</si>
  <si>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</si>
  <si>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</si>
  <si>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</si>
  <si>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</si>
  <si>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</si>
  <si>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</si>
  <si>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</si>
  <si>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</si>
  <si>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</si>
  <si>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</si>
  <si>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</si>
  <si>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</si>
  <si>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</si>
  <si>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</si>
  <si>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</si>
  <si>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</si>
  <si>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</si>
  <si>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</si>
  <si>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</si>
  <si>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</si>
  <si>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</si>
  <si>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</si>
  <si>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</si>
  <si>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</si>
  <si>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</si>
  <si>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</si>
  <si>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</si>
  <si>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</si>
  <si>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</si>
  <si>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</si>
  <si>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</si>
  <si>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</si>
  <si>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</si>
  <si>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</si>
  <si>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</si>
  <si>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</si>
  <si>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</si>
  <si>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</si>
  <si>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</si>
  <si>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</si>
  <si>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</si>
  <si>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</si>
  <si>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</si>
  <si>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</si>
  <si>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</si>
  <si>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</si>
  <si>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</si>
  <si>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</si>
  <si>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</si>
  <si>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</si>
  <si>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</si>
  <si>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</si>
  <si>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</si>
  <si>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</si>
  <si>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</si>
  <si>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</si>
  <si>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</si>
  <si>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</si>
  <si>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</si>
  <si>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</si>
  <si>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</si>
  <si>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</si>
  <si>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</si>
  <si>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</si>
  <si>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</si>
  <si>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</si>
  <si>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</si>
  <si>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</si>
  <si>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</si>
  <si>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</si>
  <si>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</si>
  <si>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</si>
  <si>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</si>
  <si>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</si>
  <si>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</si>
  <si>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</si>
  <si>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</si>
  <si>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</si>
  <si>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</si>
  <si>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</si>
  <si>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</si>
  <si>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</si>
  <si>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</si>
  <si>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</si>
  <si>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</si>
  <si>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</si>
  <si>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</si>
  <si>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</si>
  <si>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</si>
  <si>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</si>
  <si>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</si>
  <si>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</si>
  <si>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</si>
  <si>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</si>
  <si>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</si>
  <si>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</si>
  <si>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</si>
  <si>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</si>
  <si>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</si>
  <si>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</si>
  <si>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</si>
  <si>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</si>
  <si>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</si>
  <si>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</si>
  <si>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</si>
  <si>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</si>
  <si>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</si>
  <si>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</si>
  <si>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</si>
  <si>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</si>
  <si>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</si>
  <si>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</si>
  <si>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</si>
  <si>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</si>
  <si>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</si>
  <si>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</si>
  <si>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</si>
  <si>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</si>
  <si>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</si>
  <si>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</si>
  <si>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</si>
  <si>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</si>
  <si>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</si>
  <si>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</si>
  <si>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</si>
  <si>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</si>
  <si>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</si>
  <si>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</si>
  <si>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</si>
  <si>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</si>
  <si>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</si>
  <si>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</si>
  <si>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</si>
  <si>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</si>
  <si>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</si>
  <si>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</si>
  <si>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</si>
  <si>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</si>
  <si>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</si>
  <si>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</si>
  <si>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</si>
  <si>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</si>
  <si>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</si>
  <si>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</si>
  <si>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</si>
  <si>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</si>
  <si>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</si>
  <si>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</si>
  <si>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</si>
  <si>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</si>
  <si>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</si>
  <si>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</si>
  <si>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</si>
  <si>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</si>
  <si>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</si>
  <si>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</si>
  <si>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</si>
  <si>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</si>
  <si>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</si>
  <si>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</si>
  <si>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</si>
  <si>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</si>
  <si>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</si>
  <si>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</si>
  <si>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</si>
  <si>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</si>
  <si>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</si>
  <si>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</si>
  <si>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</si>
  <si>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</si>
  <si>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</si>
  <si>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</si>
  <si>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</si>
  <si>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</si>
  <si>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</si>
  <si>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</si>
  <si>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</si>
  <si>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</si>
  <si>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</si>
  <si>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</si>
  <si>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</si>
  <si>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</si>
  <si>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</si>
  <si>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</si>
  <si>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</si>
  <si>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</si>
  <si>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</si>
  <si>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</si>
  <si>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</si>
  <si>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</si>
  <si>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</si>
  <si>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</si>
  <si>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</si>
  <si>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</si>
  <si>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</si>
  <si>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</si>
  <si>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</si>
  <si>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</si>
  <si>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</si>
  <si>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</si>
  <si>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</si>
  <si>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</si>
  <si>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</si>
  <si>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</si>
  <si>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</si>
  <si>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</si>
  <si>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</si>
  <si>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</si>
  <si>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</si>
  <si>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</si>
  <si>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</si>
  <si>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</si>
  <si>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</si>
  <si>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</si>
  <si>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</si>
  <si>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</si>
  <si>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</si>
  <si>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</si>
  <si>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</si>
  <si>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</si>
  <si>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</si>
  <si>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</si>
  <si>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</si>
  <si>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</si>
  <si>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</si>
  <si>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</si>
  <si>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</si>
  <si>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</si>
  <si>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</si>
  <si>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</si>
  <si>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</si>
  <si>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</si>
  <si>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</si>
  <si>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</si>
  <si>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</si>
  <si>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</si>
  <si>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</si>
  <si>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</si>
  <si>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</si>
  <si>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</si>
  <si>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</si>
  <si>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</si>
  <si>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</si>
  <si>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</si>
  <si>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</si>
  <si>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</si>
  <si>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</si>
  <si>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</si>
  <si>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</si>
  <si>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</si>
  <si>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</si>
  <si>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</si>
  <si>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</si>
  <si>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</si>
  <si>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</si>
  <si>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</si>
  <si>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</si>
  <si>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</si>
  <si>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</si>
  <si>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</si>
  <si>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</si>
  <si>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</si>
  <si>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</si>
  <si>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</si>
  <si>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</si>
  <si>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</si>
  <si>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</si>
  <si>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</si>
  <si>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</si>
  <si>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</si>
  <si>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</si>
  <si>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</si>
  <si>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</si>
  <si>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</si>
  <si>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</si>
  <si>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</si>
  <si>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</si>
  <si>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</si>
  <si>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</si>
  <si>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</si>
  <si>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</si>
  <si>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</si>
  <si>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</si>
  <si>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</si>
  <si>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</si>
  <si>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</si>
  <si>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</si>
  <si>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</si>
  <si>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</si>
  <si>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</si>
  <si>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</si>
  <si>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</si>
  <si>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</si>
  <si>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</si>
  <si>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</si>
  <si>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</si>
  <si>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</si>
  <si>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</si>
  <si>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</si>
  <si>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</si>
  <si>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</si>
  <si>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</si>
  <si>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</si>
  <si>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</si>
  <si>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</si>
  <si>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</si>
  <si>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</si>
  <si>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</si>
  <si>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</si>
  <si>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</si>
  <si>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</si>
  <si>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</si>
  <si>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</si>
  <si>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</si>
  <si>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</si>
  <si>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</si>
  <si>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</si>
  <si>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</si>
  <si>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</si>
  <si>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</si>
  <si>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</si>
  <si>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</si>
  <si>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</si>
  <si>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</si>
  <si>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</si>
  <si>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</si>
  <si>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</si>
  <si>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</si>
  <si>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</si>
  <si>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</si>
  <si>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</si>
  <si>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</si>
  <si>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</si>
  <si>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</si>
  <si>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</si>
  <si>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</si>
  <si>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</si>
  <si>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</si>
  <si>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</si>
  <si>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</si>
  <si>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</si>
  <si>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</si>
  <si>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</si>
  <si>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</si>
  <si>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</si>
  <si>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</si>
  <si>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</si>
  <si>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</si>
  <si>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</si>
  <si>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</si>
  <si>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</si>
  <si>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</si>
  <si>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</si>
  <si>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</si>
  <si>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</si>
  <si>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</si>
  <si>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</si>
  <si>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</si>
  <si>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</si>
  <si>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</si>
  <si>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</si>
  <si>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</si>
  <si>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</si>
  <si>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</si>
  <si>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</si>
  <si>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</si>
  <si>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</si>
  <si>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</si>
  <si>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</si>
  <si>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</si>
  <si>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</si>
  <si>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</si>
  <si>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</si>
  <si>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</si>
  <si>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</si>
  <si>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</si>
  <si>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</si>
  <si>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</si>
  <si>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</si>
  <si>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</si>
  <si>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</si>
  <si>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</si>
  <si>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</si>
  <si>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</si>
  <si>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</si>
  <si>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</si>
  <si>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</si>
  <si>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</si>
  <si>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</si>
  <si>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</si>
  <si>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</si>
  <si>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</si>
  <si>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</si>
  <si>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</si>
  <si>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</si>
  <si>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</si>
  <si>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</si>
  <si>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</si>
  <si>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</si>
  <si>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</si>
  <si>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</si>
  <si>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</si>
  <si>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</si>
  <si>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</si>
  <si>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</si>
  <si>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</si>
  <si>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</si>
  <si>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</si>
  <si>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</si>
  <si>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</si>
  <si>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</si>
  <si>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</si>
  <si>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</si>
  <si>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</si>
  <si>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</si>
  <si>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</si>
  <si>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</si>
  <si>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</si>
  <si>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</si>
  <si>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</si>
  <si>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</si>
  <si>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</si>
  <si>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</si>
  <si>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</si>
  <si>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</si>
  <si>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</si>
  <si>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</si>
  <si>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</si>
  <si>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</si>
  <si>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</si>
  <si>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</si>
  <si>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</si>
  <si>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</si>
  <si>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</si>
  <si>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</si>
  <si>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</si>
  <si>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</si>
  <si>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</si>
  <si>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</si>
  <si>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</si>
  <si>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</si>
  <si>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</si>
  <si>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</si>
  <si>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</si>
  <si>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</si>
  <si>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</si>
  <si>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</si>
  <si>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</si>
  <si>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</si>
  <si>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</si>
  <si>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</si>
  <si>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</si>
  <si>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</si>
  <si>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</si>
  <si>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</si>
  <si>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</si>
  <si>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</si>
  <si>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</si>
  <si>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</si>
  <si>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</si>
  <si>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</si>
  <si>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</si>
  <si>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</si>
  <si>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</si>
  <si>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</si>
  <si>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</si>
  <si>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</si>
  <si>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</si>
  <si>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</si>
  <si>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</si>
  <si>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</si>
  <si>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</si>
  <si>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</si>
  <si>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</si>
  <si>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</si>
  <si>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</si>
  <si>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</si>
  <si>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</si>
  <si>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</si>
  <si>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</si>
  <si>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</si>
  <si>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</si>
  <si>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</si>
  <si>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</si>
  <si>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</si>
  <si>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</si>
  <si>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</si>
  <si>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</si>
  <si>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</si>
  <si>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</si>
  <si>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</si>
  <si>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</si>
  <si>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</si>
  <si>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</si>
  <si>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</si>
  <si>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</si>
  <si>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</si>
  <si>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</si>
  <si>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</si>
  <si>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</si>
  <si>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</si>
  <si>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</si>
  <si>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</si>
  <si>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</si>
  <si>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</si>
  <si>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</si>
  <si>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</si>
  <si>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</si>
  <si>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</si>
  <si>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</si>
  <si>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</si>
  <si>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</si>
  <si>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</si>
  <si>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</si>
  <si>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</si>
  <si>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</si>
  <si>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</si>
  <si>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</si>
  <si>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</si>
  <si>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</si>
  <si>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</si>
  <si>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</si>
  <si>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</si>
  <si>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</si>
  <si>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</si>
  <si>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</si>
  <si>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</si>
  <si>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</si>
  <si>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</si>
  <si>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</si>
  <si>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</si>
  <si>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</si>
  <si>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</si>
  <si>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</si>
  <si>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</si>
  <si>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</si>
  <si>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</si>
  <si>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</si>
  <si>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</si>
  <si>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</si>
  <si>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</si>
  <si>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</si>
  <si>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</si>
  <si>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</si>
  <si>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</si>
  <si>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</si>
  <si>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</si>
  <si>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</si>
  <si>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</si>
  <si>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</si>
  <si>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</si>
  <si>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</si>
  <si>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</si>
  <si>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</si>
  <si>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</si>
  <si>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</si>
  <si>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</si>
  <si>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</si>
  <si>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</si>
  <si>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</si>
  <si>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</si>
  <si>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</si>
  <si>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</si>
  <si>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</si>
  <si>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</si>
  <si>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</si>
  <si>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</si>
  <si>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</si>
  <si>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</si>
  <si>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</si>
  <si>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</si>
  <si>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</si>
  <si>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</si>
  <si>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</si>
  <si>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</si>
  <si>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</si>
  <si>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</si>
  <si>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</si>
  <si>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</si>
  <si>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</si>
  <si>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</si>
  <si>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</si>
  <si>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</si>
  <si>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</si>
  <si>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</si>
  <si>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</si>
  <si>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</si>
  <si>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</si>
  <si>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</si>
  <si>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</si>
  <si>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</si>
  <si>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</si>
  <si>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</si>
  <si>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</si>
  <si>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</si>
  <si>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</si>
  <si>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</si>
  <si>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</si>
  <si>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</si>
  <si>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</si>
  <si>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</si>
  <si>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</si>
  <si>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</si>
  <si>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</si>
  <si>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</si>
  <si>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</si>
  <si>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</si>
  <si>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</si>
  <si>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</si>
  <si>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</si>
  <si>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</si>
  <si>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</si>
  <si>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</si>
  <si>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</si>
  <si>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</si>
  <si>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</si>
  <si>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</si>
  <si>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</si>
  <si>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</si>
  <si>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</si>
  <si>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</si>
  <si>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</si>
  <si>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</si>
  <si>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</si>
  <si>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</si>
  <si>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</si>
  <si>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</si>
  <si>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</si>
  <si>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</si>
  <si>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</si>
  <si>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</si>
  <si>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</si>
  <si>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</si>
  <si>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</si>
  <si>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</si>
  <si>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</si>
  <si>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</si>
  <si>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</si>
  <si>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</si>
  <si>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</si>
  <si>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</si>
  <si>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</si>
  <si>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</si>
  <si>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</si>
  <si>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</si>
  <si>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</si>
  <si>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</si>
  <si>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</si>
  <si>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</si>
  <si>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</si>
  <si>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</si>
  <si>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</si>
  <si>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</si>
  <si>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</si>
  <si>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</si>
  <si>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</si>
  <si>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</si>
  <si>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</si>
  <si>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</si>
  <si>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</si>
  <si>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</si>
  <si>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</si>
  <si>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</si>
  <si>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</si>
  <si>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</si>
  <si>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</si>
  <si>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</si>
  <si>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</si>
  <si>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</si>
  <si>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</si>
  <si>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</si>
  <si>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</si>
  <si>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</si>
  <si>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</si>
  <si>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</si>
  <si>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</si>
  <si>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</si>
  <si>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</si>
  <si>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</si>
  <si>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</si>
  <si>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</si>
  <si>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</si>
  <si>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</si>
  <si>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</si>
  <si>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</si>
  <si>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</si>
  <si>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</si>
  <si>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</si>
  <si>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</si>
  <si>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</si>
  <si>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</si>
  <si>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</si>
  <si>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</si>
  <si>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</si>
  <si>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</si>
  <si>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</si>
  <si>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</si>
  <si>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</si>
  <si>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</si>
  <si>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</si>
  <si>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</si>
  <si>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</si>
  <si>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</si>
  <si>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</si>
  <si>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</si>
  <si>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</si>
  <si>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</si>
  <si>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</si>
  <si>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</si>
  <si>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</si>
  <si>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</si>
  <si>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</si>
  <si>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</si>
  <si>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</si>
  <si>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</si>
  <si>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</si>
  <si>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</si>
  <si>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</si>
  <si>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</si>
  <si>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</si>
  <si>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</si>
  <si>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</si>
  <si>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</si>
  <si>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</si>
  <si>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</si>
  <si>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</si>
  <si>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</si>
  <si>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</si>
  <si>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</si>
  <si>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</si>
  <si>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</si>
  <si>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</si>
  <si>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</si>
  <si>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</si>
  <si>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</si>
  <si>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</si>
  <si>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</si>
  <si>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</si>
  <si>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</si>
  <si>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</si>
  <si>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</si>
  <si>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</si>
  <si>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</si>
  <si>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</si>
  <si>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</si>
  <si>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</si>
  <si>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</si>
  <si>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</si>
  <si>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</si>
  <si>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</si>
  <si>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</si>
  <si>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</si>
  <si>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</si>
  <si>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</si>
  <si>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</si>
  <si>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</si>
  <si>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</si>
  <si>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</si>
  <si>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</si>
  <si>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</si>
  <si>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</si>
  <si>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</si>
  <si>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</si>
  <si>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</si>
  <si>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</si>
  <si>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</si>
  <si>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</si>
  <si>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</si>
  <si>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</si>
  <si>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</si>
  <si>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</si>
  <si>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</si>
  <si>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</si>
  <si>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</si>
  <si>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</si>
  <si>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</si>
  <si>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</si>
  <si>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</si>
  <si>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</si>
  <si>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</si>
  <si>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</si>
  <si>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</si>
  <si>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</si>
  <si>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</si>
  <si>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</si>
  <si>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</si>
  <si>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</si>
  <si>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</si>
  <si>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</si>
  <si>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</si>
  <si>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</si>
  <si>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</si>
  <si>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</si>
  <si>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</si>
  <si>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</si>
  <si>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</si>
  <si>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</si>
  <si>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</si>
  <si>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</si>
  <si>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</si>
  <si>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</si>
  <si>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</si>
  <si>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</si>
  <si>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</si>
  <si>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</si>
  <si>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</si>
  <si>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</si>
  <si>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</si>
  <si>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</si>
  <si>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</si>
  <si>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</si>
  <si>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</si>
  <si>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</si>
  <si>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</si>
  <si>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</si>
  <si>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</si>
  <si>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</si>
  <si>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</si>
  <si>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</si>
  <si>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</si>
  <si>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</si>
  <si>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</si>
  <si>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</si>
  <si>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</si>
  <si>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</si>
  <si>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</si>
  <si>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</si>
  <si>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</si>
  <si>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</si>
  <si>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</si>
  <si>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</si>
  <si>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</si>
  <si>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</si>
  <si>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</si>
  <si>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</si>
  <si>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</si>
  <si>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</si>
  <si>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</si>
  <si>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</si>
  <si>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</si>
  <si>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</si>
  <si>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</si>
  <si>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</si>
  <si>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</si>
  <si>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</si>
  <si>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</si>
  <si>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</si>
  <si>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</si>
  <si>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</si>
  <si>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</si>
  <si>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</si>
  <si>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</si>
  <si>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</si>
  <si>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</si>
  <si>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</si>
  <si>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</si>
  <si>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</si>
  <si>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</si>
  <si>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</si>
  <si>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</si>
  <si>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</si>
  <si>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</si>
  <si>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</si>
  <si>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</si>
  <si>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</si>
  <si>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</si>
  <si>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</si>
  <si>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</si>
  <si>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</si>
  <si>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</si>
  <si>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</si>
  <si>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</si>
  <si>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</si>
  <si>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</si>
  <si>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</si>
  <si>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</si>
  <si>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</si>
  <si>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</si>
  <si>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</si>
  <si>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</si>
  <si>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</si>
  <si>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</si>
  <si>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</si>
  <si>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</si>
  <si>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</si>
  <si>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</si>
  <si>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</si>
  <si>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</si>
  <si>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</si>
  <si>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</si>
  <si>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</si>
  <si>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</si>
  <si>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</si>
  <si>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</si>
  <si>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</si>
  <si>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</si>
  <si>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</si>
  <si>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</si>
  <si>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</si>
  <si>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</si>
  <si>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</si>
  <si>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</si>
  <si>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</si>
  <si>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</si>
  <si>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</si>
  <si>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</si>
  <si>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</si>
  <si>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</si>
  <si>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</si>
  <si>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</si>
  <si>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</si>
  <si>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</si>
  <si>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</si>
  <si>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</si>
  <si>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</si>
  <si>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</si>
  <si>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</si>
  <si>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</si>
  <si>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</si>
  <si>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</si>
  <si>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</si>
  <si>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</si>
  <si>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</si>
  <si>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</si>
  <si>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</si>
  <si>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</si>
  <si>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</si>
  <si>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</si>
  <si>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</si>
  <si>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</si>
  <si>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</si>
  <si>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</si>
  <si>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</si>
  <si>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</si>
  <si>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</si>
  <si>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</si>
  <si>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</si>
  <si>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</si>
  <si>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</si>
  <si>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</si>
  <si>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</si>
  <si>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</si>
  <si>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</si>
  <si>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</si>
  <si>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</si>
  <si>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</si>
  <si>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</si>
  <si>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</si>
  <si>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</si>
  <si>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</si>
  <si>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</si>
  <si>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</si>
  <si>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</si>
  <si>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</si>
  <si>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</si>
  <si>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</si>
  <si>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</si>
  <si>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</si>
  <si>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</si>
  <si>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</si>
  <si>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</si>
  <si>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</si>
  <si>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</si>
  <si>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</si>
  <si>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</si>
  <si>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</si>
  <si>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</si>
  <si>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</si>
  <si>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</si>
  <si>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</si>
  <si>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</si>
  <si>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</si>
  <si>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</si>
  <si>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</si>
  <si>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</si>
  <si>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</si>
  <si>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</si>
  <si>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</si>
  <si>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</si>
  <si>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</si>
  <si>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</si>
  <si>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</si>
  <si>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</si>
  <si>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</si>
  <si>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</si>
  <si>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</si>
  <si>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</si>
  <si>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</si>
  <si>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</si>
  <si>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</si>
  <si>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</si>
  <si>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</si>
  <si>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</si>
  <si>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</si>
  <si>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</si>
  <si>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</si>
  <si>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</si>
  <si>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</si>
  <si>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</si>
  <si>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</si>
  <si>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</si>
  <si>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</si>
  <si>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</si>
  <si>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</si>
  <si>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</si>
  <si>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</si>
  <si>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</si>
  <si>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</si>
  <si>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</si>
  <si>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</si>
  <si>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</si>
  <si>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</si>
  <si>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</si>
  <si>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</si>
  <si>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</si>
  <si>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</si>
  <si>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</si>
  <si>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</si>
  <si>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</si>
  <si>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</si>
  <si>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</si>
  <si>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</si>
  <si>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</si>
  <si>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</si>
  <si>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</si>
  <si>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</si>
  <si>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</si>
  <si>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</si>
  <si>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</si>
  <si>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</si>
  <si>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</si>
  <si>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</si>
  <si>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</si>
  <si>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</si>
  <si>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</si>
  <si>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</si>
  <si>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</si>
  <si>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</si>
  <si>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</si>
  <si>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</si>
  <si>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</si>
  <si>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</si>
  <si>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</si>
  <si>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</si>
  <si>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</si>
  <si>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</si>
  <si>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</si>
  <si>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</si>
  <si>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</si>
  <si>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</si>
  <si>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</si>
  <si>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</si>
  <si>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</si>
  <si>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</si>
  <si>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</si>
  <si>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</si>
  <si>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</si>
  <si>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</si>
  <si>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</si>
  <si>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</si>
  <si>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</si>
  <si>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</si>
  <si>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</si>
  <si>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</si>
  <si>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</si>
  <si>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</si>
  <si>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</si>
  <si>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</si>
  <si>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</si>
  <si>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</si>
  <si>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</si>
  <si>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</si>
  <si>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</si>
  <si>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</si>
  <si>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</si>
  <si>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</si>
  <si>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</si>
  <si>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</si>
  <si>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</si>
  <si>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</si>
  <si>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</si>
  <si>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</si>
  <si>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</si>
  <si>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</si>
  <si>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</si>
  <si>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</si>
  <si>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</si>
  <si>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</si>
  <si>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</si>
  <si>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</si>
  <si>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</si>
  <si>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</si>
  <si>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</si>
  <si>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</si>
  <si>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</si>
  <si>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</si>
  <si>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</si>
  <si>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</si>
  <si>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</si>
  <si>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</si>
  <si>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</si>
  <si>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</si>
  <si>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</si>
  <si>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</si>
  <si>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</si>
  <si>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</si>
  <si>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</si>
  <si>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</si>
  <si>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</si>
  <si>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</si>
  <si>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</si>
  <si>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</si>
  <si>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</si>
  <si>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</si>
  <si>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</si>
  <si>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</si>
  <si>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</si>
  <si>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</si>
  <si>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</si>
  <si>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</si>
  <si>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</si>
  <si>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</si>
  <si>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</si>
  <si>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</si>
  <si>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</si>
  <si>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</si>
  <si>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</si>
  <si>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</si>
  <si>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</si>
  <si>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</si>
  <si>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</si>
  <si>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</si>
  <si>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</si>
  <si>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</si>
  <si>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</si>
  <si>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</si>
  <si>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</si>
  <si>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</si>
  <si>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</si>
  <si>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</si>
  <si>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</si>
  <si>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</si>
  <si>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</si>
  <si>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</si>
  <si>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</si>
  <si>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</si>
  <si>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</si>
  <si>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</si>
  <si>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</si>
  <si>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</si>
  <si>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</si>
  <si>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</si>
  <si>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</si>
  <si>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</si>
  <si>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</si>
  <si>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</si>
  <si>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</si>
  <si>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</si>
  <si>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</si>
  <si>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</si>
  <si>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</si>
  <si>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</si>
  <si>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</si>
  <si>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</si>
  <si>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</si>
  <si>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</si>
  <si>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</si>
  <si>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</si>
  <si>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</si>
  <si>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</si>
  <si>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</si>
  <si>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</si>
  <si>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</si>
  <si>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</si>
  <si>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</si>
  <si>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</si>
  <si>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</si>
  <si>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</si>
  <si>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</si>
  <si>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</si>
  <si>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</si>
  <si>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</si>
  <si>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</si>
  <si>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</si>
  <si>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</si>
  <si>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</si>
  <si>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</si>
  <si>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</si>
  <si>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</si>
  <si>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</si>
  <si>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</si>
  <si>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</si>
  <si>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</si>
  <si>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</si>
  <si>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</si>
  <si>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</si>
  <si>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</si>
  <si>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</si>
  <si>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</si>
  <si>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</si>
  <si>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</si>
  <si>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</si>
  <si>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</si>
  <si>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</si>
  <si>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</si>
  <si>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</si>
  <si>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</si>
  <si>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</si>
  <si>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</si>
  <si>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</si>
  <si>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</si>
  <si>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</si>
  <si>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</si>
  <si>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</si>
  <si>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</si>
  <si>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</si>
  <si>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</si>
  <si>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</si>
  <si>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</si>
  <si>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</si>
  <si>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</si>
  <si>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</si>
  <si>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</si>
  <si>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</si>
  <si>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</si>
  <si>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</si>
  <si>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</si>
  <si>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</si>
  <si>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</si>
  <si>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</si>
  <si>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</si>
  <si>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</si>
  <si>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</si>
  <si>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</si>
  <si>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</si>
  <si>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</si>
  <si>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</si>
  <si>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</si>
  <si>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</si>
  <si>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</si>
  <si>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</si>
  <si>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</si>
  <si>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</si>
  <si>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</si>
  <si>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</si>
  <si>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</si>
  <si>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</si>
  <si>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</si>
  <si>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</si>
  <si>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</si>
  <si>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</si>
  <si>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</si>
  <si>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</si>
  <si>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</si>
  <si>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</si>
  <si>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</si>
  <si>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</si>
  <si>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</si>
  <si>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</si>
  <si>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</si>
  <si>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</si>
  <si>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</si>
  <si>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</si>
  <si>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</si>
  <si>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</si>
  <si>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</si>
  <si>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</si>
  <si>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</si>
  <si>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</si>
  <si>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</si>
  <si>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</si>
  <si>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</si>
  <si>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</si>
  <si>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</si>
  <si>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</si>
  <si>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</si>
  <si>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</si>
  <si>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</si>
  <si>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</si>
  <si>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</si>
  <si>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</si>
  <si>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</si>
  <si>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</si>
  <si>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</si>
  <si>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</si>
  <si>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</si>
  <si>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</si>
  <si>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</si>
  <si>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</si>
  <si>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</si>
  <si>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</si>
  <si>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</si>
  <si>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</si>
  <si>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</si>
  <si>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</si>
  <si>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</si>
  <si>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</si>
  <si>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</si>
  <si>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</si>
  <si>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</si>
  <si>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</si>
  <si>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</si>
  <si>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</si>
  <si>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</si>
  <si>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</si>
  <si>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</si>
  <si>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</si>
  <si>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</si>
  <si>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</si>
  <si>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</si>
  <si>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</si>
  <si>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</si>
  <si>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</si>
  <si>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</si>
  <si>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</si>
  <si>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</si>
  <si>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</si>
  <si>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</si>
  <si>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</si>
  <si>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</si>
  <si>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</si>
  <si>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</si>
  <si>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</si>
  <si>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</si>
  <si>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</si>
  <si>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</si>
  <si>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</si>
  <si>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</si>
  <si>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</si>
  <si>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</si>
  <si>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</si>
  <si>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</si>
  <si>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</si>
  <si>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</si>
  <si>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</si>
  <si>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</si>
  <si>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</si>
  <si>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</si>
  <si>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</si>
  <si>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</si>
  <si>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</si>
  <si>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</si>
  <si>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</si>
  <si>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</si>
  <si>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</si>
  <si>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</si>
  <si>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</si>
  <si>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</si>
  <si>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</si>
  <si>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</si>
  <si>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</si>
  <si>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</si>
  <si>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</si>
  <si>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</si>
  <si>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</si>
  <si>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</si>
  <si>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</si>
  <si>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</si>
  <si>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</si>
  <si>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</si>
  <si>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</si>
  <si>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</si>
  <si>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</si>
  <si>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</si>
  <si>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</si>
  <si>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</si>
  <si>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</si>
  <si>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</si>
  <si>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</si>
  <si>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</si>
  <si>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</si>
  <si>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</si>
  <si>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</si>
  <si>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</si>
  <si>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</si>
  <si>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</si>
  <si>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</si>
  <si>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</si>
  <si>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</si>
  <si>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</si>
  <si>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</si>
  <si>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</si>
  <si>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</si>
  <si>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</si>
  <si>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</si>
  <si>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</si>
  <si>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</si>
  <si>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</si>
  <si>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</si>
  <si>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</si>
  <si>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</si>
  <si>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</si>
  <si>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</si>
  <si>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</si>
  <si>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</si>
  <si>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</si>
  <si>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</si>
  <si>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</si>
  <si>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</si>
  <si>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</si>
  <si>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</si>
  <si>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</si>
  <si>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</si>
  <si>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</si>
  <si>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</si>
  <si>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</si>
  <si>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</si>
  <si>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</si>
  <si>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</si>
  <si>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</si>
  <si>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</si>
  <si>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</si>
  <si>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</si>
  <si>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</si>
  <si>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</si>
  <si>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</si>
  <si>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</si>
  <si>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</si>
  <si>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</si>
  <si>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</si>
  <si>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</si>
  <si>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</si>
  <si>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</si>
  <si>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</si>
  <si>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</si>
  <si>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</si>
  <si>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</si>
  <si>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</si>
  <si>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</si>
  <si>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</si>
  <si>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</si>
  <si>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</si>
  <si>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</si>
  <si>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</si>
  <si>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</si>
  <si>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</si>
  <si>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</si>
  <si>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</si>
  <si>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</si>
  <si>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</si>
  <si>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</si>
  <si>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</si>
  <si>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</si>
  <si>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</si>
  <si>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</si>
  <si>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</si>
  <si>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</si>
  <si>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</si>
  <si>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</si>
  <si>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</si>
  <si>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</si>
  <si>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</si>
  <si>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</si>
  <si>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</si>
  <si>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</si>
  <si>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</si>
  <si>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</si>
  <si>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</si>
  <si>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</si>
  <si>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</si>
  <si>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</si>
  <si>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</si>
  <si>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</si>
  <si>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</si>
  <si>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</si>
  <si>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</si>
  <si>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</si>
  <si>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</si>
  <si>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</si>
  <si>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</si>
  <si>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</si>
  <si>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</si>
  <si>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</si>
  <si>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</si>
  <si>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</si>
  <si>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</si>
  <si>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</si>
  <si>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</si>
  <si>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</si>
  <si>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</si>
  <si>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</si>
  <si>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</si>
  <si>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</si>
  <si>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</si>
  <si>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</si>
  <si>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</si>
  <si>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</si>
  <si>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</si>
  <si>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</si>
  <si>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</si>
  <si>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</si>
  <si>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</si>
  <si>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</si>
  <si>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</si>
  <si>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</si>
  <si>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</si>
  <si>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</si>
  <si>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</si>
  <si>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</si>
  <si>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</si>
  <si>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</si>
  <si>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</si>
  <si>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</si>
  <si>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</si>
  <si>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</si>
  <si>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</si>
  <si>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</si>
  <si>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</si>
  <si>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</si>
  <si>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</si>
  <si>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</si>
  <si>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</si>
  <si>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</si>
  <si>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</si>
  <si>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</si>
  <si>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</si>
  <si>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</si>
  <si>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</si>
  <si>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</si>
  <si>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</si>
  <si>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</si>
  <si>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</si>
  <si>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</si>
  <si>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</si>
  <si>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</si>
  <si>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</si>
  <si>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</si>
  <si>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</si>
  <si>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</si>
  <si>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</si>
  <si>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</si>
  <si>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</si>
  <si>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</si>
  <si>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</si>
  <si>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</si>
  <si>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</si>
  <si>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</si>
  <si>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</si>
  <si>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</si>
  <si>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</si>
  <si>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</si>
  <si>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</si>
  <si>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</si>
  <si>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</si>
  <si>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</si>
  <si>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</si>
  <si>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</si>
  <si>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</si>
  <si>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</si>
  <si>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</si>
  <si>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</si>
  <si>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</si>
  <si>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</si>
  <si>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</si>
  <si>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</si>
  <si>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</si>
  <si>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</si>
  <si>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</si>
  <si>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</si>
  <si>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</si>
  <si>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</si>
  <si>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</si>
  <si>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</si>
  <si>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</si>
  <si>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</si>
  <si>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</si>
  <si>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</si>
  <si>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</si>
  <si>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</si>
  <si>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</si>
  <si>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</si>
  <si>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</si>
  <si>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</si>
  <si>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</si>
  <si>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</si>
  <si>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</si>
  <si>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</si>
  <si>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</si>
  <si>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</si>
  <si>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</si>
  <si>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</si>
  <si>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</si>
  <si>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</si>
  <si>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</si>
  <si>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</si>
  <si>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</si>
  <si>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</si>
  <si>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</si>
  <si>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</si>
  <si>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</si>
  <si>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</si>
  <si>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</si>
  <si>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</si>
  <si>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</si>
  <si>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</si>
  <si>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</si>
  <si>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</si>
  <si>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</si>
  <si>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</si>
  <si>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</si>
  <si>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</si>
  <si>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</si>
  <si>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</si>
  <si>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</si>
  <si>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</si>
  <si>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</si>
  <si>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</si>
  <si>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</si>
  <si>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</si>
  <si>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</si>
  <si>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</si>
  <si>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</si>
  <si>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</si>
  <si>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</si>
  <si>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</si>
  <si>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</si>
  <si>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</si>
  <si>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</si>
  <si>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</si>
  <si>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</si>
  <si>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</si>
  <si>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</si>
  <si>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</si>
  <si>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</si>
  <si>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</si>
  <si>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</si>
  <si>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</si>
  <si>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</si>
  <si>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</si>
  <si>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</si>
  <si>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</si>
  <si>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</si>
  <si>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</si>
  <si>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</si>
  <si>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</si>
  <si>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</si>
  <si>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</si>
  <si>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</si>
  <si>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</si>
  <si>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</si>
  <si>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</si>
  <si>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</si>
  <si>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</si>
  <si>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</si>
  <si>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</si>
  <si>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</si>
  <si>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</si>
  <si>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</si>
  <si>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</si>
  <si>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</si>
  <si>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</si>
  <si>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</si>
  <si>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</si>
  <si>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</si>
  <si>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</si>
  <si>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</si>
  <si>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</si>
  <si>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</si>
  <si>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</si>
  <si>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</si>
  <si>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</si>
  <si>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</si>
  <si>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</si>
  <si>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</si>
  <si>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</si>
  <si>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</si>
  <si>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</si>
  <si>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</si>
  <si>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</si>
  <si>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</si>
  <si>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</si>
  <si>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</si>
  <si>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</si>
  <si>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</si>
  <si>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</si>
  <si>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</si>
  <si>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</si>
  <si>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</si>
  <si>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</si>
  <si>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</si>
  <si>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</si>
  <si>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</si>
  <si>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</si>
  <si>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</si>
  <si>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</si>
  <si>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</si>
  <si>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</si>
  <si>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</si>
  <si>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</si>
  <si>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</si>
  <si>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</si>
  <si>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</si>
  <si>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</si>
  <si>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</si>
  <si>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</si>
  <si>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</si>
  <si>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</si>
  <si>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</si>
  <si>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</si>
  <si>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</si>
  <si>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</si>
  <si>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</si>
  <si>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</si>
  <si>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</si>
  <si>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</si>
  <si>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</si>
  <si>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</si>
  <si>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</si>
  <si>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</si>
  <si>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</si>
  <si>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</si>
  <si>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</si>
  <si>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</si>
  <si>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</si>
  <si>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</si>
  <si>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</si>
  <si>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</si>
  <si>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</si>
  <si>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</si>
  <si>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</si>
  <si>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</si>
  <si>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</si>
  <si>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</si>
  <si>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</si>
  <si>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</si>
  <si>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</si>
  <si>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</si>
  <si>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</si>
  <si>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</si>
  <si>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</si>
  <si>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</si>
  <si>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</si>
  <si>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</si>
  <si>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</si>
  <si>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</si>
  <si>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</si>
  <si>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</si>
  <si>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</si>
  <si>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</si>
  <si>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</si>
  <si>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</si>
  <si>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</si>
  <si>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</si>
  <si>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</si>
  <si>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</si>
  <si>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</si>
  <si>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</si>
  <si>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</si>
  <si>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</si>
  <si>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</si>
  <si>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</si>
  <si>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</si>
  <si>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</si>
  <si>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</si>
  <si>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</si>
  <si>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</si>
  <si>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</si>
  <si>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</si>
  <si>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</si>
  <si>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</si>
  <si>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</si>
  <si>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</si>
  <si>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</si>
  <si>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</si>
  <si>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</si>
  <si>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</si>
  <si>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</si>
  <si>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</si>
  <si>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</si>
  <si>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</si>
  <si>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</si>
  <si>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</si>
  <si>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</si>
  <si>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</si>
  <si>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</si>
  <si>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</si>
  <si>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</si>
  <si>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</si>
  <si>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</si>
  <si>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</si>
  <si>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</si>
  <si>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</si>
  <si>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</si>
  <si>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</si>
  <si>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</si>
  <si>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</si>
  <si>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</si>
  <si>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</si>
  <si>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</si>
  <si>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</si>
  <si>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</si>
  <si>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</si>
  <si>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</si>
  <si>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</si>
  <si>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</si>
  <si>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</si>
  <si>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</si>
  <si>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</si>
  <si>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</si>
  <si>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</si>
  <si>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</si>
  <si>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</si>
  <si>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</si>
  <si>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</si>
  <si>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</si>
  <si>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</si>
  <si>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</si>
  <si>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</si>
  <si>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</si>
  <si>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</si>
  <si>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</si>
  <si>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</si>
  <si>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</si>
  <si>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</si>
  <si>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</si>
  <si>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</si>
  <si>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</si>
  <si>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</si>
  <si>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</si>
  <si>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</si>
  <si>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</si>
  <si>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</si>
  <si>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</si>
  <si>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</si>
  <si>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</si>
  <si>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</si>
  <si>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</si>
  <si>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</si>
  <si>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</si>
  <si>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</si>
  <si>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</si>
  <si>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</si>
  <si>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</si>
  <si>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</si>
  <si>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</si>
  <si>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</si>
  <si>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</si>
  <si>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</si>
  <si>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</si>
  <si>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</si>
  <si>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</si>
  <si>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</si>
  <si>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</si>
  <si>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</si>
  <si>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</si>
  <si>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</si>
  <si>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</si>
  <si>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</si>
  <si>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</si>
  <si>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</si>
  <si>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</si>
  <si>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</si>
  <si>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</si>
  <si>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</si>
  <si>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</si>
  <si>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</si>
  <si>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</si>
  <si>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</si>
  <si>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</si>
  <si>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</si>
  <si>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</si>
  <si>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</si>
  <si>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</si>
  <si>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</si>
  <si>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</si>
  <si>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</si>
  <si>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</si>
  <si>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</si>
  <si>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</si>
  <si>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</si>
  <si>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</si>
  <si>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</si>
  <si>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</si>
  <si>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</si>
  <si>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</si>
  <si>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</si>
  <si>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</si>
  <si>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</si>
  <si>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</si>
  <si>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</si>
  <si>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</si>
  <si>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</si>
  <si>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</si>
  <si>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</si>
  <si>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</si>
  <si>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</si>
  <si>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</si>
  <si>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</si>
  <si>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</si>
  <si>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</si>
  <si>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</si>
  <si>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</si>
  <si>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</si>
  <si>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</si>
  <si>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</si>
  <si>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</si>
  <si>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</si>
  <si>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</si>
  <si>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</si>
  <si>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</si>
  <si>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</si>
  <si>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</si>
  <si>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</si>
  <si>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</si>
  <si>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</si>
  <si>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</si>
  <si>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</si>
  <si>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</si>
  <si>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</si>
  <si>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</si>
  <si>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</si>
  <si>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</si>
  <si>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</si>
  <si>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</si>
  <si>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</si>
  <si>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</si>
  <si>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</si>
  <si>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</si>
  <si>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</si>
  <si>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</si>
  <si>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</si>
  <si>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</si>
  <si>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</si>
  <si>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</si>
  <si>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</si>
  <si>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</si>
  <si>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</si>
  <si>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</si>
  <si>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</si>
  <si>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</si>
  <si>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</si>
  <si>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</si>
  <si>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</si>
  <si>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</si>
  <si>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</si>
  <si>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</si>
  <si>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</si>
  <si>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</si>
  <si>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</si>
  <si>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</si>
  <si>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</si>
  <si>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</si>
  <si>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</si>
  <si>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</si>
  <si>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</si>
  <si>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</si>
  <si>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</si>
  <si>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</si>
  <si>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</si>
  <si>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</si>
  <si>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</si>
  <si>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</si>
  <si>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</si>
  <si>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</si>
  <si>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</si>
  <si>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</si>
  <si>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</si>
  <si>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</si>
  <si>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</si>
  <si>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</si>
  <si>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</si>
  <si>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</si>
  <si>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</si>
  <si>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</si>
  <si>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</si>
  <si>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</si>
  <si>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</si>
  <si>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</si>
  <si>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</si>
  <si>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</si>
  <si>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</si>
  <si>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</si>
  <si>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</si>
  <si>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</si>
  <si>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</si>
  <si>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</si>
  <si>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</si>
  <si>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</si>
  <si>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</si>
  <si>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</si>
  <si>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</si>
  <si>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</si>
  <si>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</si>
  <si>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</si>
  <si>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</si>
  <si>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</si>
  <si>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</si>
  <si>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</si>
  <si>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</si>
  <si>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</si>
  <si>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</si>
  <si>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</si>
  <si>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</si>
  <si>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</si>
  <si>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</si>
  <si>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</si>
  <si>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</si>
  <si>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</si>
  <si>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</si>
  <si>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</si>
  <si>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</si>
  <si>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</si>
  <si>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</si>
  <si>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</si>
  <si>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</si>
  <si>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</si>
  <si>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</si>
  <si>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</si>
  <si>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</si>
  <si>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</si>
  <si>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</si>
  <si>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</si>
  <si>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</si>
  <si>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</si>
  <si>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</si>
  <si>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</si>
  <si>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</si>
  <si>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</si>
  <si>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</si>
  <si>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</si>
  <si>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</si>
  <si>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</si>
  <si>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</si>
  <si>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</si>
  <si>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</si>
  <si>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</si>
  <si>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</si>
  <si>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</si>
  <si>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</si>
  <si>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</si>
  <si>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</si>
  <si>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</si>
  <si>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</si>
  <si>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</si>
  <si>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</si>
  <si>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</si>
  <si>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</si>
  <si>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</si>
  <si>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</si>
  <si>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</si>
  <si>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</si>
  <si>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</si>
  <si>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</si>
  <si>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</si>
  <si>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</si>
  <si>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</si>
  <si>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</si>
  <si>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</si>
  <si>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</si>
  <si>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</si>
  <si>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</si>
  <si>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</si>
  <si>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</si>
  <si>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</si>
  <si>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</si>
  <si>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</si>
  <si>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</si>
  <si>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</si>
  <si>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</si>
  <si>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</si>
  <si>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</si>
  <si>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</si>
  <si>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</si>
  <si>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</si>
  <si>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</si>
  <si>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</si>
  <si>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</si>
  <si>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</si>
  <si>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</si>
  <si>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</si>
  <si>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</si>
  <si>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</si>
  <si>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</si>
  <si>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</si>
  <si>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</si>
  <si>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</si>
  <si>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</si>
  <si>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</si>
  <si>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</si>
  <si>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</si>
  <si>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</si>
  <si>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</si>
  <si>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</si>
  <si>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</si>
  <si>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</si>
  <si>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</si>
  <si>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</si>
  <si>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</si>
  <si>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</si>
  <si>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</si>
  <si>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</si>
  <si>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</si>
  <si>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</si>
  <si>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</si>
  <si>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</si>
  <si>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</si>
  <si>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</si>
  <si>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</si>
  <si>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</si>
  <si>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</si>
  <si>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</si>
  <si>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</si>
  <si>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</si>
  <si>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</si>
  <si>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</si>
  <si>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</si>
  <si>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</si>
  <si>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</si>
  <si>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</si>
  <si>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</si>
  <si>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</si>
  <si>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</si>
  <si>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</si>
  <si>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</si>
  <si>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</si>
  <si>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</si>
  <si>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</si>
  <si>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</si>
  <si>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</si>
  <si>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</si>
  <si>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</si>
  <si>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</si>
  <si>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</si>
  <si>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</si>
  <si>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</si>
  <si>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</si>
  <si>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</si>
  <si>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</si>
  <si>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</si>
  <si>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</si>
  <si>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</si>
  <si>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</si>
  <si>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</si>
  <si>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</si>
  <si>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</si>
  <si>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</si>
  <si>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</si>
  <si>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</si>
  <si>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</si>
  <si>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</si>
  <si>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</si>
  <si>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</si>
  <si>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</si>
  <si>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</si>
  <si>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</si>
  <si>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</si>
  <si>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</si>
  <si>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</si>
  <si>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</si>
  <si>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</si>
  <si>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</si>
  <si>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</si>
  <si>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</si>
  <si>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</si>
  <si>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</si>
  <si>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</si>
  <si>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</si>
  <si>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</si>
  <si>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</si>
  <si>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</si>
  <si>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</si>
  <si>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</si>
  <si>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</si>
  <si>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</si>
  <si>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</si>
  <si>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</si>
  <si>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</si>
  <si>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</si>
  <si>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</si>
  <si>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</si>
  <si>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</si>
  <si>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</si>
  <si>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</si>
  <si>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</si>
  <si>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</si>
  <si>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</si>
  <si>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</si>
  <si>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</si>
  <si>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</si>
  <si>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</si>
  <si>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</si>
  <si>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</si>
  <si>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</si>
  <si>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</si>
  <si>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</si>
  <si>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</si>
  <si>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</si>
  <si>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</si>
  <si>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</si>
  <si>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</si>
  <si>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</si>
  <si>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</si>
  <si>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</si>
  <si>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</si>
  <si>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</si>
  <si>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</si>
  <si>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</si>
  <si>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</si>
  <si>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</si>
  <si>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</si>
  <si>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</si>
  <si>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</si>
  <si>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</si>
  <si>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</si>
  <si>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</si>
  <si>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</si>
  <si>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</si>
  <si>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</si>
  <si>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</si>
  <si>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</si>
  <si>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</si>
  <si>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</si>
  <si>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</si>
  <si>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</si>
  <si>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</si>
  <si>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</si>
  <si>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</si>
  <si>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</si>
  <si>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</si>
  <si>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</si>
  <si>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</si>
  <si>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</si>
  <si>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</si>
  <si>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</si>
  <si>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</si>
  <si>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</si>
  <si>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</si>
  <si>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</si>
  <si>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</si>
  <si>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</si>
  <si>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</si>
  <si>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</si>
  <si>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</si>
  <si>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</si>
  <si>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</si>
  <si>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</si>
  <si>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</si>
  <si>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</si>
  <si>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</si>
  <si>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</si>
  <si>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</si>
  <si>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</si>
  <si>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</si>
  <si>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</si>
  <si>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</si>
  <si>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</si>
  <si>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</si>
  <si>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</si>
  <si>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</si>
  <si>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</si>
  <si>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</si>
  <si>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</si>
  <si>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</si>
  <si>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</si>
  <si>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</si>
  <si>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</si>
  <si>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</si>
  <si>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</si>
  <si>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</si>
  <si>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</si>
  <si>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</si>
  <si>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</si>
  <si>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</si>
  <si>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</si>
  <si>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</si>
  <si>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</si>
  <si>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</si>
  <si>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</si>
  <si>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</si>
  <si>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</si>
  <si>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</si>
  <si>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</si>
  <si>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</si>
  <si>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</si>
  <si>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</si>
  <si>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</si>
  <si>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</si>
  <si>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</si>
  <si>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</si>
  <si>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</si>
  <si>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</si>
  <si>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</si>
  <si>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</si>
  <si>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</si>
  <si>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</si>
  <si>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</si>
  <si>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</si>
  <si>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</si>
  <si>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</si>
  <si>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</si>
  <si>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</si>
  <si>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</si>
  <si>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</si>
  <si>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</si>
  <si>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</si>
  <si>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</si>
  <si>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</si>
  <si>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</si>
  <si>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</si>
  <si>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</si>
  <si>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</si>
  <si>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</si>
  <si>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</si>
  <si>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</si>
  <si>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</si>
  <si>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</si>
  <si>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</si>
  <si>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</si>
  <si>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</si>
  <si>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</si>
  <si>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</si>
  <si>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</si>
  <si>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</si>
  <si>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</si>
  <si>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</si>
  <si>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</si>
  <si>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</si>
  <si>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</si>
  <si>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</si>
  <si>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</si>
  <si>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</si>
  <si>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</si>
  <si>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</si>
  <si>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</si>
  <si>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</si>
  <si>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</si>
  <si>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</si>
  <si>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</si>
  <si>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</si>
  <si>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</si>
  <si>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</si>
  <si>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</si>
  <si>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</si>
  <si>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</si>
  <si>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</si>
  <si>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</si>
  <si>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</si>
  <si>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</si>
  <si>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</si>
  <si>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</si>
  <si>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</si>
  <si>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</si>
  <si>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</si>
  <si>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</si>
  <si>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</si>
  <si>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</si>
  <si>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</si>
  <si>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</si>
  <si>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</si>
  <si>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</si>
  <si>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</si>
  <si>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</si>
  <si>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</si>
  <si>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</si>
  <si>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</si>
  <si>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</si>
  <si>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</si>
  <si>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</si>
  <si>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</si>
  <si>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</si>
  <si>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</si>
  <si>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</si>
  <si>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</si>
  <si>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</si>
  <si>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</si>
  <si>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</si>
  <si>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</si>
  <si>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</si>
  <si>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</si>
  <si>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</si>
  <si>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</si>
  <si>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</si>
  <si>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</si>
  <si>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</si>
  <si>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</si>
  <si>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</si>
  <si>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</si>
  <si>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</si>
  <si>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</si>
  <si>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</si>
  <si>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</si>
  <si>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</si>
  <si>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</si>
  <si>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</si>
  <si>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</si>
  <si>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</si>
  <si>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</si>
  <si>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</si>
  <si>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</si>
  <si>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</si>
  <si>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</si>
  <si>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</si>
  <si>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</si>
  <si>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</si>
  <si>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</si>
  <si>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</si>
  <si>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</si>
  <si>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</si>
  <si>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</si>
  <si>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</si>
  <si>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</si>
  <si>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</si>
  <si>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</si>
  <si>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</si>
  <si>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</si>
  <si>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</si>
  <si>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</si>
  <si>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</si>
  <si>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</si>
  <si>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</si>
  <si>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</si>
  <si>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</si>
  <si>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</si>
  <si>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</si>
  <si>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</si>
  <si>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</si>
  <si>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</si>
  <si>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</si>
  <si>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</si>
  <si>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</si>
  <si>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</si>
  <si>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</si>
  <si>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</si>
  <si>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</si>
  <si>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</si>
  <si>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</si>
  <si>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</si>
  <si>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</si>
  <si>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</si>
  <si>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</si>
  <si>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</si>
  <si>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</si>
  <si>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</si>
  <si>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</si>
  <si>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</si>
  <si>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</si>
  <si>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</si>
  <si>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</si>
  <si>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</si>
  <si>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</si>
  <si>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</si>
  <si>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</si>
  <si>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</si>
  <si>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</si>
  <si>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</si>
  <si>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</si>
  <si>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</si>
  <si>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</si>
  <si>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</si>
  <si>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</si>
  <si>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</si>
  <si>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</si>
  <si>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</si>
  <si>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</si>
  <si>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</si>
  <si>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</si>
  <si>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</si>
  <si>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</si>
  <si>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</si>
  <si>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</si>
  <si>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</si>
  <si>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</si>
  <si>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</si>
  <si>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</si>
  <si>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</si>
  <si>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</si>
  <si>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</si>
  <si>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</si>
  <si>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</si>
  <si>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</si>
  <si>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</si>
  <si>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</si>
  <si>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</si>
  <si>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</si>
  <si>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</si>
  <si>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</si>
  <si>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</si>
  <si>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</si>
  <si>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</si>
  <si>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</si>
  <si>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</si>
  <si>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</si>
  <si>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</si>
  <si>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</si>
  <si>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</si>
  <si>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</si>
  <si>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</si>
  <si>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</si>
  <si>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</si>
  <si>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</si>
  <si>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</si>
  <si>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</si>
  <si>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</si>
  <si>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</si>
  <si>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</si>
  <si>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</si>
  <si>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</si>
  <si>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</si>
  <si>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</si>
  <si>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</si>
  <si>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</si>
  <si>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</si>
  <si>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</si>
  <si>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</si>
  <si>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</si>
  <si>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</si>
  <si>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</si>
  <si>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</si>
  <si>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</si>
  <si>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</si>
  <si>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</si>
  <si>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</si>
  <si>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</si>
  <si>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</si>
  <si>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</si>
  <si>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</si>
  <si>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</si>
  <si>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</si>
  <si>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</si>
  <si>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</si>
  <si>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</si>
  <si>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</si>
  <si>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</si>
  <si>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</si>
  <si>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</si>
  <si>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</si>
  <si>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</si>
  <si>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</si>
  <si>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</si>
  <si>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</si>
  <si>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</si>
  <si>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</si>
  <si>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</si>
  <si>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</si>
  <si>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</si>
  <si>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</si>
  <si>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</si>
  <si>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</si>
  <si>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</si>
  <si>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</si>
  <si>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</si>
  <si>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</si>
  <si>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</si>
  <si>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</si>
  <si>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</si>
  <si>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</si>
  <si>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</si>
  <si>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</si>
  <si>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</si>
  <si>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</si>
  <si>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</si>
  <si>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</si>
  <si>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</si>
  <si>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</si>
  <si>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</si>
  <si>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</si>
  <si>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</si>
  <si>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</si>
  <si>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</si>
  <si>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</si>
  <si>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</si>
  <si>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</si>
  <si>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</si>
  <si>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</si>
  <si>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</si>
  <si>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</si>
  <si>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</si>
  <si>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</si>
  <si>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</si>
  <si>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</si>
  <si>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</si>
  <si>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</si>
  <si>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</si>
  <si>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</si>
  <si>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</si>
  <si>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</si>
  <si>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</si>
  <si>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</si>
  <si>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</si>
  <si>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</si>
  <si>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</si>
  <si>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</si>
  <si>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</si>
  <si>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</si>
  <si>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</si>
  <si>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</si>
  <si>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</si>
  <si>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</si>
  <si>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</si>
  <si>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</si>
  <si>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</si>
  <si>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</si>
  <si>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</si>
  <si>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</si>
  <si>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</si>
  <si>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</si>
  <si>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</si>
  <si>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</si>
  <si>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</si>
  <si>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</si>
  <si>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</si>
  <si>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</si>
  <si>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</si>
  <si>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</si>
  <si>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</si>
  <si>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</si>
  <si>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</si>
  <si>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</si>
  <si>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</si>
  <si>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</si>
  <si>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</si>
  <si>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</si>
  <si>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</si>
  <si>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</si>
  <si>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</si>
  <si>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</si>
  <si>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</si>
  <si>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</si>
  <si>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</si>
  <si>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</si>
  <si>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</si>
  <si>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</si>
  <si>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</si>
  <si>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</si>
  <si>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</si>
  <si>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</si>
  <si>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</si>
  <si>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</si>
  <si>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</si>
  <si>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</si>
  <si>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</si>
  <si>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</si>
  <si>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</si>
  <si>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</si>
  <si>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</si>
  <si>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</si>
  <si>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</si>
  <si>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</si>
  <si>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</si>
  <si>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</si>
  <si>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</si>
  <si>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</si>
  <si>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</si>
  <si>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</si>
  <si>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</si>
  <si>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</si>
  <si>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</si>
  <si>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</si>
  <si>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</si>
  <si>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</si>
  <si>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</si>
  <si>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</si>
  <si>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</si>
  <si>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</si>
  <si>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</si>
  <si>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</si>
  <si>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</si>
  <si>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</si>
  <si>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</si>
  <si>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</si>
  <si>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</si>
  <si>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</si>
  <si>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</si>
  <si>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</si>
  <si>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</si>
  <si>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</si>
  <si>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</si>
  <si>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</si>
  <si>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</si>
  <si>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</si>
  <si>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</si>
  <si>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</si>
  <si>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</si>
  <si>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</si>
  <si>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</si>
  <si>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</si>
  <si>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</si>
  <si>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</si>
  <si>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</si>
  <si>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</si>
  <si>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</si>
  <si>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</si>
  <si>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</si>
  <si>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</si>
  <si>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</si>
  <si>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</si>
  <si>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</si>
  <si>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</si>
  <si>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</si>
  <si>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</si>
  <si>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</si>
  <si>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</si>
  <si>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</si>
  <si>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</si>
  <si>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</si>
  <si>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</si>
  <si>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</si>
  <si>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</si>
  <si>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</si>
  <si>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</si>
  <si>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</si>
  <si>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</si>
  <si>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</si>
  <si>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</si>
  <si>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</si>
  <si>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</si>
  <si>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</si>
  <si>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</si>
  <si>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</si>
  <si>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</si>
  <si>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</si>
  <si>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</si>
  <si>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</si>
  <si>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</si>
  <si>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</si>
  <si>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</si>
  <si>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</si>
  <si>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</si>
  <si>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</si>
  <si>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</si>
  <si>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</si>
  <si>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</si>
  <si>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</si>
  <si>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</si>
  <si>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</si>
  <si>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</si>
  <si>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</si>
  <si>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</si>
  <si>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</si>
  <si>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</si>
  <si>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</si>
  <si>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</si>
  <si>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</si>
  <si>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</si>
  <si>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</si>
  <si>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</si>
  <si>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</si>
  <si>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</si>
  <si>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</si>
  <si>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</si>
  <si>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</si>
  <si>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</si>
  <si>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</si>
  <si>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</si>
  <si>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</si>
  <si>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</si>
  <si>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</si>
  <si>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</si>
  <si>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</si>
  <si>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</si>
  <si>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</si>
  <si>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</si>
  <si>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</si>
  <si>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</si>
  <si>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</si>
  <si>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</si>
  <si>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</si>
  <si>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</si>
  <si>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</si>
  <si>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</si>
  <si>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</si>
  <si>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</si>
  <si>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</si>
  <si>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</si>
  <si>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</si>
  <si>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</si>
  <si>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</si>
  <si>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</si>
  <si>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</si>
  <si>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</si>
  <si>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</si>
  <si>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</si>
  <si>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</si>
  <si>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</si>
  <si>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</si>
  <si>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</si>
  <si>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</si>
  <si>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</si>
  <si>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</si>
  <si>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</si>
  <si>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</si>
  <si>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</si>
  <si>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</si>
  <si>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</si>
  <si>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</si>
  <si>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</si>
  <si>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</si>
  <si>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</si>
  <si>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</si>
  <si>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</si>
  <si>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</si>
  <si>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</si>
  <si>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</si>
  <si>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</si>
  <si>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</si>
  <si>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</si>
  <si>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</si>
  <si>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</si>
  <si>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</si>
  <si>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</si>
  <si>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</si>
  <si>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</si>
  <si>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</si>
  <si>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</si>
  <si>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</si>
  <si>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</si>
  <si>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</si>
  <si>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</si>
  <si>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</si>
  <si>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</si>
  <si>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</si>
  <si>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</si>
  <si>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</si>
  <si>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</si>
  <si>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</si>
  <si>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</si>
  <si>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</si>
  <si>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</si>
  <si>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</si>
  <si>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</si>
  <si>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</si>
  <si>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</si>
  <si>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</si>
  <si>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</si>
  <si>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</si>
  <si>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</si>
  <si>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</si>
  <si>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</si>
  <si>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</si>
  <si>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</si>
  <si>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</si>
  <si>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</si>
  <si>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</si>
  <si>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</si>
  <si>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</si>
  <si>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</si>
  <si>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</si>
  <si>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</si>
  <si>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</si>
  <si>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</si>
  <si>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</si>
  <si>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</si>
  <si>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</si>
  <si>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</si>
  <si>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</si>
  <si>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</si>
  <si>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</si>
  <si>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</si>
  <si>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</si>
  <si>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</si>
  <si>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</si>
  <si>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</si>
  <si>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</si>
  <si>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</si>
  <si>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</si>
  <si>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</si>
  <si>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</si>
  <si>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</si>
  <si>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</si>
  <si>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</si>
  <si>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</si>
  <si>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</si>
  <si>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</si>
  <si>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</si>
  <si>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</si>
  <si>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</si>
  <si>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</si>
  <si>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</si>
  <si>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</si>
  <si>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</si>
  <si>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</si>
  <si>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</si>
  <si>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</si>
  <si>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</si>
  <si>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</si>
  <si>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</si>
  <si>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</si>
  <si>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</si>
  <si>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</si>
  <si>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</si>
  <si>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</si>
  <si>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</si>
  <si>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</si>
  <si>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</si>
  <si>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</si>
  <si>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</si>
  <si>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</si>
  <si>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</si>
  <si>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</si>
  <si>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</si>
  <si>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</si>
  <si>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</si>
  <si>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</si>
  <si>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</si>
  <si>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</si>
  <si>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</si>
  <si>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</si>
  <si>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</si>
  <si>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</si>
  <si>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</si>
  <si>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</si>
  <si>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</si>
  <si>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</si>
  <si>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</si>
  <si>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</si>
  <si>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</si>
  <si>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</si>
  <si>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</si>
  <si>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</si>
  <si>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</si>
  <si>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</si>
  <si>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</si>
  <si>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</si>
  <si>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</si>
  <si>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</si>
  <si>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</si>
  <si>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</si>
  <si>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</si>
  <si>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</si>
  <si>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</si>
  <si>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</si>
  <si>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</si>
  <si>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</si>
  <si>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</si>
  <si>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</si>
  <si>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</si>
  <si>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</si>
  <si>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</si>
  <si>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</si>
  <si>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</si>
  <si>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</si>
  <si>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</si>
  <si>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</si>
  <si>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</si>
  <si>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</si>
  <si>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</si>
  <si>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</si>
  <si>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</si>
  <si>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</si>
  <si>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</si>
  <si>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</si>
  <si>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</si>
  <si>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</si>
  <si>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</si>
  <si>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</si>
  <si>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</si>
  <si>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</si>
  <si>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</si>
  <si>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</si>
  <si>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</si>
  <si>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</si>
  <si>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</si>
  <si>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</si>
  <si>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</si>
  <si>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</si>
  <si>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</si>
  <si>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</si>
  <si>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</si>
  <si>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</si>
  <si>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</si>
  <si>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</si>
  <si>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</si>
  <si>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</si>
  <si>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</si>
  <si>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</si>
  <si>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</si>
  <si>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</si>
  <si>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</si>
  <si>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</si>
  <si>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</si>
  <si>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</si>
  <si>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</si>
  <si>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</si>
  <si>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</si>
  <si>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</si>
  <si>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</si>
  <si>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</si>
  <si>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</si>
  <si>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</si>
  <si>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</si>
  <si>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</si>
  <si>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</si>
  <si>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</si>
  <si>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</si>
  <si>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</si>
  <si>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</si>
  <si>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</si>
  <si>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</si>
  <si>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</si>
  <si>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</si>
  <si>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</si>
  <si>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</si>
  <si>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</si>
  <si>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</si>
  <si>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</si>
  <si>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</si>
  <si>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</si>
  <si>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</si>
  <si>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</si>
  <si>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</si>
  <si>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</si>
  <si>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</si>
  <si>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</si>
  <si>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</si>
  <si>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</si>
  <si>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</si>
  <si>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</si>
  <si>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</si>
  <si>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</si>
  <si>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</si>
  <si>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</si>
  <si>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</si>
  <si>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</si>
  <si>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</si>
  <si>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</si>
  <si>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</si>
  <si>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</si>
  <si>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</si>
  <si>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</si>
  <si>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</si>
  <si>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</si>
  <si>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</si>
  <si>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</si>
  <si>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</si>
  <si>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</si>
  <si>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</si>
  <si>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</si>
  <si>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</si>
  <si>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</si>
  <si>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</si>
  <si>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</si>
  <si>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</si>
  <si>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</si>
  <si>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</si>
  <si>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</si>
  <si>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</si>
  <si>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</si>
  <si>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</si>
  <si>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</si>
  <si>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</si>
  <si>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</si>
  <si>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</si>
  <si>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</si>
  <si>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</si>
  <si>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</si>
  <si>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</si>
  <si>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</si>
  <si>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</si>
  <si>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</si>
  <si>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</si>
  <si>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</si>
  <si>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</si>
  <si>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</si>
  <si>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</si>
  <si>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</si>
  <si>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</si>
  <si>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</si>
  <si>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</si>
  <si>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</si>
  <si>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</si>
  <si>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</si>
  <si>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</si>
  <si>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</si>
  <si>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</si>
  <si>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</si>
  <si>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</si>
  <si>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</si>
  <si>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</si>
  <si>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</si>
  <si>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</si>
  <si>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</si>
  <si>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</si>
  <si>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</si>
  <si>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</si>
  <si>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</si>
  <si>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</si>
  <si>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</si>
  <si>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</si>
  <si>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</si>
  <si>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</si>
  <si>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</si>
  <si>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</si>
  <si>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</si>
  <si>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</si>
  <si>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</si>
  <si>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</si>
  <si>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</si>
  <si>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</si>
  <si>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</si>
  <si>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</si>
  <si>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</si>
  <si>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</si>
  <si>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</si>
  <si>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</si>
  <si>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</si>
  <si>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</si>
  <si>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</si>
  <si>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</si>
  <si>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</si>
  <si>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</si>
  <si>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</si>
  <si>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</si>
  <si>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</si>
  <si>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</si>
  <si>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</si>
  <si>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</si>
  <si>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</si>
  <si>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</si>
  <si>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</si>
  <si>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</si>
  <si>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</si>
  <si>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</si>
  <si>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</si>
  <si>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</si>
  <si>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</si>
  <si>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</si>
  <si>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</si>
  <si>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</si>
  <si>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</si>
  <si>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</si>
  <si>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</si>
  <si>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</si>
  <si>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</si>
  <si>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</si>
  <si>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</si>
  <si>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</si>
  <si>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</si>
  <si>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</si>
  <si>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</si>
  <si>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</si>
  <si>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</si>
  <si>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</si>
  <si>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</si>
  <si>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</si>
  <si>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</si>
  <si>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</si>
  <si>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</si>
  <si>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</si>
  <si>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</si>
  <si>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</si>
  <si>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</si>
  <si>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</si>
  <si>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</si>
  <si>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</si>
  <si>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</si>
  <si>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</si>
  <si>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</si>
  <si>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</si>
  <si>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</si>
  <si>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</si>
  <si>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</si>
  <si>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</si>
  <si>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</si>
  <si>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</si>
  <si>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</si>
  <si>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</si>
  <si>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</si>
  <si>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</si>
  <si>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</si>
  <si>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</si>
  <si>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</si>
  <si>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</si>
  <si>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</si>
  <si>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</si>
  <si>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</si>
  <si>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</si>
  <si>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</si>
  <si>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</si>
  <si>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</si>
  <si>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</si>
  <si>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</si>
  <si>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</si>
  <si>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</si>
  <si>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</si>
  <si>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</si>
  <si>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</si>
  <si>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</si>
  <si>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</si>
  <si>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</si>
  <si>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</si>
  <si>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</si>
  <si>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</si>
  <si>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</si>
  <si>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</si>
  <si>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</si>
  <si>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</si>
  <si>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</si>
  <si>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</si>
  <si>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</si>
  <si>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</si>
  <si>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</si>
  <si>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</si>
  <si>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</si>
  <si>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</si>
  <si>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</si>
  <si>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</si>
  <si>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</si>
  <si>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</si>
  <si>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</si>
  <si>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</si>
  <si>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</si>
  <si>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</si>
  <si>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</si>
  <si>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</si>
  <si>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</si>
  <si>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</si>
  <si>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</si>
  <si>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</si>
  <si>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</si>
  <si>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</si>
  <si>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</si>
  <si>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</si>
  <si>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</si>
  <si>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</si>
  <si>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</si>
  <si>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</si>
  <si>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</si>
  <si>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</si>
  <si>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</si>
  <si>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</si>
  <si>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</si>
  <si>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</si>
  <si>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</si>
  <si>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</si>
  <si>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</si>
  <si>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</si>
  <si>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</si>
  <si>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</si>
  <si>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</si>
  <si>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</si>
  <si>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</si>
  <si>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</si>
  <si>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</si>
  <si>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</si>
  <si>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</si>
  <si>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</si>
  <si>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</si>
  <si>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</si>
  <si>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</si>
  <si>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</si>
  <si>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</si>
  <si>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</si>
  <si>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</si>
  <si>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</si>
  <si>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</si>
  <si>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</si>
  <si>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</si>
  <si>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</si>
  <si>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</si>
  <si>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</si>
  <si>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</si>
  <si>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</si>
  <si>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</si>
  <si>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</si>
  <si>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</si>
  <si>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</si>
  <si>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</si>
  <si>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</si>
  <si>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</si>
  <si>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</si>
  <si>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</si>
  <si>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</si>
  <si>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</si>
  <si>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</si>
  <si>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</si>
  <si>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</si>
  <si>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</si>
  <si>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</si>
  <si>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</si>
  <si>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</si>
  <si>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</si>
  <si>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</si>
  <si>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</si>
  <si>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</si>
  <si>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</si>
  <si>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</si>
  <si>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</si>
  <si>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</si>
  <si>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</si>
  <si>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</si>
  <si>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</si>
  <si>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</si>
  <si>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</si>
  <si>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</si>
  <si>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</si>
  <si>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</si>
  <si>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</si>
  <si>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</si>
  <si>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</si>
  <si>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</si>
  <si>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</si>
  <si>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</si>
  <si>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</si>
  <si>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</si>
  <si>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</si>
  <si>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</si>
  <si>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</si>
  <si>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</si>
  <si>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</si>
  <si>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</si>
  <si>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</si>
  <si>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</si>
  <si>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</si>
  <si>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</si>
  <si>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</si>
  <si>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</si>
  <si>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</si>
  <si>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</si>
  <si>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</si>
  <si>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</si>
  <si>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</si>
  <si>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</si>
  <si>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</si>
  <si>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</si>
  <si>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</si>
  <si>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</si>
  <si>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</si>
  <si>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</si>
  <si>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</si>
  <si>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</si>
  <si>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</si>
  <si>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</si>
  <si>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</si>
  <si>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</si>
  <si>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</si>
  <si>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</si>
  <si>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</si>
  <si>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</si>
  <si>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</si>
  <si>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</si>
  <si>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</si>
  <si>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</si>
  <si>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</si>
  <si>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</si>
  <si>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</si>
  <si>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</si>
  <si>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</si>
  <si>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</si>
  <si>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</si>
  <si>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</si>
  <si>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</si>
  <si>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</si>
  <si>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</si>
  <si>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</si>
  <si>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</si>
  <si>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</si>
  <si>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</si>
  <si>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</si>
  <si>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</si>
  <si>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</si>
  <si>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</si>
  <si>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</si>
  <si>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</si>
  <si>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</si>
  <si>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</si>
  <si>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</si>
  <si>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</si>
  <si>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</si>
  <si>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</si>
  <si>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</si>
  <si>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</si>
  <si>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</si>
  <si>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</si>
  <si>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</si>
  <si>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</si>
  <si>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</si>
  <si>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</si>
  <si>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</si>
  <si>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</si>
  <si>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</si>
  <si>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</si>
  <si>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</si>
  <si>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</si>
  <si>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</si>
  <si>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</si>
  <si>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</si>
  <si>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</si>
  <si>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</si>
  <si>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</si>
  <si>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</si>
  <si>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</si>
  <si>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</si>
  <si>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</si>
  <si>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</si>
  <si>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</si>
  <si>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</si>
  <si>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</si>
  <si>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</si>
  <si>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</si>
  <si>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</si>
  <si>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</si>
  <si>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</si>
  <si>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</si>
  <si>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</si>
  <si>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</si>
  <si>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</si>
  <si>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</si>
  <si>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</si>
  <si>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</si>
  <si>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</si>
  <si>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</si>
  <si>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</si>
  <si>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</si>
  <si>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</si>
  <si>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</si>
  <si>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</si>
  <si>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</si>
  <si>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</si>
  <si>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</si>
  <si>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</si>
  <si>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</si>
  <si>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</si>
  <si>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</si>
  <si>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</si>
  <si>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</si>
  <si>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</si>
  <si>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</si>
  <si>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</si>
  <si>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</si>
  <si>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</si>
  <si>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</si>
  <si>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</si>
  <si>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</si>
  <si>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</si>
  <si>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</si>
  <si>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</si>
  <si>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</si>
  <si>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</si>
  <si>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</si>
  <si>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</si>
  <si>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</si>
  <si>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</si>
  <si>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</si>
  <si>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</si>
  <si>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</si>
  <si>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</si>
  <si>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</si>
  <si>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</si>
  <si>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</si>
  <si>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</si>
  <si>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</si>
  <si>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</si>
  <si>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</si>
  <si>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</si>
  <si>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</si>
  <si>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</si>
  <si>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</si>
  <si>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</si>
  <si>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</si>
  <si>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</si>
  <si>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</si>
  <si>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</si>
  <si>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</si>
  <si>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</si>
  <si>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</si>
  <si>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</si>
  <si>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</si>
  <si>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</si>
  <si>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</si>
  <si>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</si>
  <si>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</si>
  <si>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</si>
  <si>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</si>
  <si>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</si>
  <si>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</si>
  <si>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</si>
  <si>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</si>
  <si>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</si>
  <si>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</si>
  <si>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</si>
  <si>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</si>
  <si>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</si>
  <si>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</si>
  <si>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</si>
  <si>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</si>
  <si>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</si>
  <si>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</si>
  <si>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</si>
  <si>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</si>
  <si>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</si>
  <si>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</si>
  <si>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</si>
  <si>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</si>
  <si>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</si>
  <si>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</si>
  <si>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</si>
  <si>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</si>
  <si>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</si>
  <si>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</si>
  <si>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</si>
  <si>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</si>
  <si>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</si>
  <si>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</si>
  <si>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</si>
  <si>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</si>
  <si>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</si>
  <si>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</si>
  <si>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</si>
  <si>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</si>
  <si>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</si>
  <si>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</si>
  <si>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</si>
  <si>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</si>
  <si>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</si>
  <si>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</si>
  <si>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</si>
  <si>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</si>
  <si>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</si>
  <si>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</si>
  <si>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</si>
  <si>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</si>
  <si>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</si>
  <si>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</si>
  <si>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</si>
  <si>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</si>
  <si>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</si>
  <si>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</si>
  <si>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</si>
  <si>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</si>
  <si>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</si>
  <si>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</si>
  <si>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</si>
  <si>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</si>
  <si>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</si>
  <si>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</si>
  <si>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</si>
  <si>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</si>
  <si>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</si>
  <si>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</si>
  <si>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</si>
  <si>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</si>
  <si>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</si>
  <si>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</si>
  <si>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</si>
  <si>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</si>
  <si>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</si>
  <si>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</si>
  <si>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</si>
  <si>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</si>
  <si>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</si>
  <si>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</si>
  <si>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</si>
  <si>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</si>
  <si>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</si>
  <si>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</si>
  <si>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</si>
  <si>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</si>
  <si>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</si>
  <si>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</si>
  <si>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</si>
  <si>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</si>
  <si>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</si>
  <si>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</si>
  <si>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</si>
  <si>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</si>
  <si>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</si>
  <si>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</si>
  <si>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</si>
  <si>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</si>
  <si>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</si>
  <si>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</si>
  <si>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</si>
  <si>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</si>
  <si>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</si>
  <si>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</si>
  <si>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</si>
  <si>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</si>
  <si>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</si>
  <si>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</si>
  <si>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</si>
  <si>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</si>
  <si>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</si>
  <si>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</si>
  <si>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</si>
  <si>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</si>
  <si>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</si>
  <si>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</si>
  <si>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</si>
  <si>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</si>
  <si>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</si>
  <si>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</si>
  <si>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</si>
  <si>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</si>
  <si>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</si>
  <si>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</si>
  <si>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</si>
  <si>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</si>
  <si>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</si>
  <si>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</si>
  <si>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</si>
  <si>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</si>
  <si>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</si>
  <si>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</si>
  <si>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</si>
  <si>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</si>
  <si>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</si>
  <si>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</si>
  <si>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</si>
  <si>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</si>
  <si>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</si>
  <si>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</si>
  <si>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</si>
  <si>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</si>
  <si>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</si>
  <si>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</si>
  <si>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</si>
  <si>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</si>
  <si>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</si>
  <si>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</si>
  <si>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</si>
  <si>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</si>
  <si>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</si>
  <si>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</si>
  <si>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</si>
  <si>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</si>
  <si>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</si>
  <si>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</si>
  <si>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</si>
  <si>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</si>
  <si>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</si>
  <si>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</si>
  <si>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</si>
  <si>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</si>
  <si>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</si>
  <si>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</si>
  <si>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</si>
  <si>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</si>
  <si>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</si>
  <si>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</si>
  <si>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</si>
  <si>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</si>
  <si>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</si>
  <si>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</si>
  <si>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</si>
  <si>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</si>
  <si>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</si>
  <si>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</si>
  <si>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</si>
  <si>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</si>
  <si>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</si>
  <si>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</si>
  <si>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</si>
  <si>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</si>
  <si>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</si>
  <si>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</si>
  <si>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</si>
  <si>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</si>
  <si>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</si>
  <si>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</si>
  <si>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</si>
  <si>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</si>
  <si>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</si>
  <si>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</si>
  <si>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</si>
  <si>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</si>
  <si>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</si>
  <si>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</si>
  <si>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</si>
  <si>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</si>
  <si>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</si>
  <si>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</si>
  <si>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</si>
  <si>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</si>
  <si>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</si>
  <si>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</si>
  <si>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</si>
  <si>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</si>
  <si>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</si>
  <si>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</si>
  <si>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</si>
  <si>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</si>
  <si>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</si>
  <si>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</si>
  <si>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</si>
  <si>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</si>
  <si>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</si>
  <si>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</si>
  <si>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</si>
  <si>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</si>
  <si>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</si>
  <si>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</si>
  <si>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</si>
  <si>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</si>
  <si>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</si>
  <si>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</si>
  <si>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</si>
  <si>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</si>
  <si>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</si>
  <si>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</si>
  <si>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</si>
  <si>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</si>
  <si>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</si>
  <si>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</si>
  <si>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</si>
  <si>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</si>
  <si>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</si>
  <si>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</si>
  <si>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</si>
  <si>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</si>
  <si>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</si>
  <si>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</si>
  <si>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</si>
  <si>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</si>
  <si>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</si>
  <si>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</si>
  <si>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</si>
  <si>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</si>
  <si>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</si>
  <si>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</si>
  <si>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</si>
  <si>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</si>
  <si>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</si>
  <si>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</si>
  <si>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</si>
  <si>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</si>
  <si>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</si>
  <si>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</si>
  <si>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</si>
  <si>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</si>
  <si>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</si>
  <si>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</si>
  <si>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</si>
  <si>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</si>
  <si>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</si>
  <si>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</si>
  <si>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</si>
  <si>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</si>
  <si>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</si>
  <si>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</si>
  <si>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</si>
  <si>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</si>
  <si>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</si>
  <si>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</si>
  <si>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</si>
  <si>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</si>
  <si>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</si>
  <si>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</si>
  <si>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</si>
  <si>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</si>
  <si>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</si>
  <si>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</si>
  <si>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</si>
  <si>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</si>
  <si>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</si>
  <si>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</si>
  <si>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</si>
  <si>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</si>
  <si>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</si>
  <si>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</si>
  <si>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</si>
  <si>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</si>
  <si>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</si>
  <si>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</si>
  <si>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</si>
  <si>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</si>
  <si>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</si>
  <si>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</si>
  <si>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</si>
  <si>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</si>
  <si>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</si>
  <si>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</si>
  <si>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</si>
  <si>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</si>
  <si>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</si>
  <si>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</si>
  <si>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</si>
  <si>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</si>
  <si>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</si>
  <si>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</si>
  <si>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</si>
  <si>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</si>
  <si>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</si>
  <si>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</si>
  <si>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</si>
  <si>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</si>
  <si>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</si>
  <si>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</si>
  <si>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</si>
  <si>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</si>
  <si>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</si>
  <si>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</si>
  <si>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</si>
  <si>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</si>
  <si>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</si>
  <si>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</si>
  <si>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</si>
  <si>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</si>
  <si>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</si>
  <si>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</si>
  <si>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</si>
  <si>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</si>
  <si>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</si>
  <si>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</si>
  <si>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</si>
  <si>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</si>
  <si>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</si>
  <si>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</si>
  <si>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</si>
  <si>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</si>
  <si>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</si>
  <si>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</si>
  <si>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</si>
  <si>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</si>
  <si>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</si>
  <si>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</si>
  <si>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</si>
  <si>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</si>
  <si>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</si>
  <si>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</si>
  <si>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</si>
  <si>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</si>
  <si>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</si>
  <si>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</si>
  <si>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</si>
  <si>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</si>
  <si>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</si>
  <si>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</si>
  <si>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</si>
  <si>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</si>
  <si>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</si>
  <si>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</si>
  <si>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</si>
  <si>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</si>
  <si>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</si>
  <si>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</si>
  <si>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</si>
  <si>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</si>
  <si>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</si>
  <si>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</si>
  <si>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</si>
  <si>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</si>
  <si>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</si>
  <si>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</si>
  <si>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</si>
  <si>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</si>
  <si>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</si>
  <si>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</si>
  <si>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</si>
  <si>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</si>
  <si>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</si>
  <si>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</si>
  <si>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</si>
  <si>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</si>
  <si>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</si>
  <si>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</si>
  <si>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</si>
  <si>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</si>
  <si>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</si>
  <si>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</si>
  <si>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</si>
  <si>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</si>
  <si>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</si>
  <si>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</si>
  <si>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</si>
  <si>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</si>
  <si>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</si>
  <si>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</si>
  <si>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</si>
  <si>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</si>
  <si>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</si>
  <si>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</si>
  <si>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</si>
  <si>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</si>
  <si>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</si>
  <si>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</si>
  <si>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</si>
  <si>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</si>
  <si>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</si>
  <si>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</si>
  <si>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</si>
  <si>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</si>
  <si>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</si>
  <si>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</si>
  <si>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</si>
  <si>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</si>
  <si>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</si>
  <si>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</si>
  <si>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</si>
  <si>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</si>
  <si>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</si>
  <si>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</si>
  <si>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</si>
  <si>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</si>
  <si>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</si>
  <si>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</si>
  <si>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</si>
  <si>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</si>
  <si>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</si>
  <si>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</si>
  <si>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</si>
  <si>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</si>
  <si>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</si>
  <si>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</si>
  <si>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</si>
  <si>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</si>
  <si>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</si>
  <si>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</si>
  <si>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</si>
  <si>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</si>
  <si>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</si>
  <si>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</si>
  <si>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</si>
  <si>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</si>
  <si>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</si>
  <si>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</si>
  <si>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</si>
  <si>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</si>
  <si>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</si>
  <si>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</si>
  <si>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</si>
  <si>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</si>
  <si>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</si>
  <si>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</si>
  <si>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</si>
  <si>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</si>
  <si>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</si>
  <si>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</si>
  <si>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</si>
  <si>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</si>
  <si>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</si>
  <si>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</si>
  <si>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</si>
  <si>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</si>
  <si>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</si>
  <si>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</si>
  <si>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</si>
  <si>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</si>
  <si>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</si>
  <si>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</si>
  <si>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</si>
  <si>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</si>
  <si>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</si>
  <si>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</si>
  <si>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</si>
  <si>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</si>
  <si>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</si>
  <si>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</si>
  <si>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</si>
  <si>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</si>
  <si>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</si>
  <si>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</si>
  <si>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</si>
  <si>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</si>
  <si>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</si>
  <si>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</si>
  <si>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</si>
  <si>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</si>
  <si>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</si>
  <si>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</si>
  <si>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</si>
  <si>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</si>
  <si>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</si>
  <si>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</si>
  <si>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</si>
  <si>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</si>
  <si>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</si>
  <si>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</si>
  <si>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</si>
  <si>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</si>
  <si>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</si>
  <si>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</si>
  <si>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</si>
  <si>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</si>
  <si>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</si>
  <si>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</si>
  <si>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</si>
  <si>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</si>
  <si>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</si>
  <si>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</si>
  <si>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</si>
  <si>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</si>
  <si>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</si>
  <si>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</si>
  <si>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</si>
  <si>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</si>
  <si>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</si>
  <si>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</si>
  <si>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</si>
  <si>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</si>
  <si>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</si>
  <si>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</si>
  <si>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</si>
  <si>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</si>
  <si>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</si>
  <si>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</si>
  <si>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</si>
  <si>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</si>
  <si>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</si>
  <si>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</si>
  <si>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</si>
  <si>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</si>
  <si>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</si>
  <si>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</si>
  <si>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</si>
  <si>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</si>
  <si>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</si>
  <si>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</si>
  <si>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</si>
  <si>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</si>
  <si>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</si>
  <si>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</si>
  <si>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</si>
  <si>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</si>
  <si>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</si>
  <si>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</si>
  <si>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</si>
  <si>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</si>
  <si>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</si>
  <si>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</si>
  <si>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</si>
  <si>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</si>
  <si>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</si>
  <si>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</si>
  <si>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</si>
  <si>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</si>
  <si>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</si>
  <si>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</si>
  <si>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</si>
  <si>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</si>
  <si>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</si>
  <si>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</si>
  <si>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</si>
  <si>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</si>
  <si>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</si>
  <si>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</si>
  <si>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</si>
  <si>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</si>
  <si>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</si>
  <si>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</si>
  <si>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</si>
  <si>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</si>
  <si>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</si>
  <si>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</si>
  <si>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</si>
  <si>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</si>
  <si>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</si>
  <si>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</si>
  <si>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</si>
  <si>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</si>
  <si>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</si>
  <si>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</si>
  <si>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</si>
  <si>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</si>
  <si>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</si>
  <si>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</si>
  <si>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</si>
  <si>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</si>
  <si>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</si>
  <si>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</si>
  <si>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</si>
  <si>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</si>
  <si>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</si>
  <si>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</si>
  <si>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</si>
  <si>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</si>
  <si>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</si>
  <si>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</si>
  <si>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</si>
  <si>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</si>
  <si>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</si>
  <si>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</si>
  <si>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</si>
  <si>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</si>
  <si>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</si>
  <si>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</si>
  <si>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</si>
  <si>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</si>
  <si>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</si>
  <si>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</si>
  <si>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</si>
  <si>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</si>
  <si>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</si>
  <si>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</si>
  <si>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</si>
  <si>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</si>
  <si>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</si>
  <si>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</si>
  <si>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</si>
  <si>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</si>
  <si>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</si>
  <si>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</si>
  <si>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</si>
  <si>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</si>
  <si>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</si>
  <si>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</si>
  <si>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</si>
  <si>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</si>
  <si>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</si>
  <si>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</si>
  <si>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</si>
  <si>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</si>
  <si>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</si>
  <si>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</si>
  <si>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</si>
  <si>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</si>
  <si>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</si>
  <si>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</si>
  <si>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</si>
  <si>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</si>
  <si>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</si>
  <si>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</si>
  <si>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</si>
  <si>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</si>
  <si>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</si>
  <si>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</si>
  <si>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</si>
  <si>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</si>
  <si>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</si>
  <si>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</si>
  <si>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</si>
  <si>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</si>
  <si>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</si>
  <si>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</si>
  <si>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</si>
  <si>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</si>
  <si>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</si>
  <si>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</si>
  <si>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</si>
  <si>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</si>
  <si>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</si>
  <si>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</si>
  <si>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</si>
  <si>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</si>
  <si>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</si>
  <si>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</si>
  <si>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</si>
  <si>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</si>
  <si>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</si>
  <si>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</si>
  <si>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</si>
  <si>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</si>
  <si>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</si>
  <si>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</si>
  <si>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</si>
  <si>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</si>
  <si>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</si>
  <si>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</si>
  <si>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</si>
  <si>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</si>
  <si>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</si>
  <si>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</si>
  <si>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</si>
  <si>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</si>
  <si>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</si>
  <si>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</si>
  <si>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</si>
  <si>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</si>
  <si>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</si>
  <si>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</si>
  <si>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</si>
  <si>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</si>
  <si>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</si>
  <si>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</si>
  <si>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</si>
  <si>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</si>
  <si>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</si>
  <si>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</si>
  <si>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</si>
  <si>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</si>
  <si>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</si>
  <si>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</si>
  <si>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</si>
  <si>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</si>
  <si>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</si>
  <si>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</si>
  <si>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</si>
  <si>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</si>
  <si>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</si>
  <si>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</si>
  <si>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</si>
  <si>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</si>
  <si>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</si>
  <si>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</si>
  <si>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</si>
  <si>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</si>
  <si>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</si>
  <si>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</si>
  <si>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</si>
  <si>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</si>
  <si>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</si>
  <si>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</si>
  <si>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</si>
  <si>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</si>
  <si>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</si>
  <si>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</si>
  <si>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</si>
  <si>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</si>
  <si>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</si>
  <si>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</si>
  <si>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</si>
  <si>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</si>
  <si>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</si>
  <si>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</si>
  <si>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</si>
  <si>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</si>
  <si>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</si>
  <si>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</si>
  <si>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</si>
  <si>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</si>
  <si>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</si>
  <si>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</si>
  <si>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</si>
  <si>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</si>
  <si>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</si>
  <si>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</si>
  <si>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</si>
  <si>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</si>
  <si>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</si>
  <si>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</si>
  <si>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</si>
  <si>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</si>
  <si>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</si>
  <si>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</si>
  <si>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</si>
  <si>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</si>
  <si>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</si>
  <si>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</si>
  <si>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</si>
  <si>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</si>
  <si>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</si>
  <si>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</si>
  <si>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</si>
  <si>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</si>
  <si>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</si>
  <si>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</si>
  <si>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</si>
  <si>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</si>
  <si>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</si>
  <si>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</si>
  <si>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</si>
  <si>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</si>
  <si>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</si>
  <si>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</si>
  <si>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</si>
  <si>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</si>
  <si>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</si>
  <si>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</si>
  <si>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</si>
  <si>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</si>
  <si>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</si>
  <si>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</si>
  <si>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</si>
  <si>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</si>
  <si>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</si>
  <si>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</si>
  <si>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</si>
  <si>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</si>
  <si>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</si>
  <si>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</si>
  <si>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</si>
  <si>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</si>
  <si>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</si>
  <si>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</si>
  <si>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</si>
  <si>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</si>
  <si>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</si>
  <si>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</si>
  <si>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</si>
  <si>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</si>
  <si>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</si>
  <si>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</si>
  <si>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</si>
  <si>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</si>
  <si>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</si>
  <si>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</si>
  <si>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</si>
  <si>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</si>
  <si>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</si>
  <si>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</si>
  <si>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</si>
  <si>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</si>
  <si>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</si>
  <si>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</si>
  <si>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</si>
  <si>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</si>
  <si>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</si>
  <si>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</si>
  <si>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</si>
  <si>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</si>
  <si>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</si>
  <si>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</si>
  <si>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</si>
  <si>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</si>
  <si>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</si>
  <si>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</si>
  <si>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</si>
  <si>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</si>
  <si>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</si>
  <si>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</si>
  <si>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</si>
  <si>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</si>
  <si>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</si>
  <si>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</si>
  <si>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</si>
  <si>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</si>
  <si>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</si>
  <si>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</si>
  <si>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</si>
  <si>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</si>
  <si>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</si>
  <si>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</si>
  <si>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</si>
  <si>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</si>
  <si>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</si>
  <si>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</si>
  <si>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</si>
  <si>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</si>
  <si>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</si>
  <si>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</si>
  <si>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</si>
  <si>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</si>
  <si>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</si>
  <si>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</si>
  <si>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</si>
  <si>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</si>
  <si>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</si>
  <si>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</si>
  <si>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</si>
  <si>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</si>
  <si>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</si>
  <si>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</si>
  <si>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</si>
  <si>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</si>
  <si>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</si>
  <si>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</si>
  <si>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</si>
  <si>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</si>
  <si>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</si>
  <si>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</si>
  <si>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</si>
  <si>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</si>
  <si>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</si>
  <si>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</si>
  <si>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</si>
  <si>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</si>
  <si>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</si>
  <si>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</si>
  <si>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</si>
  <si>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</si>
  <si>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</si>
  <si>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</si>
  <si>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</si>
  <si>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</si>
  <si>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</si>
  <si>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</si>
  <si>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</si>
  <si>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</si>
  <si>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</si>
  <si>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</si>
  <si>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</si>
  <si>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</si>
  <si>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</si>
  <si>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</si>
  <si>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</si>
  <si>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</si>
  <si>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</si>
  <si>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</si>
  <si>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</si>
  <si>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</si>
  <si>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</si>
  <si>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</si>
  <si>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</si>
  <si>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</si>
  <si>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</si>
  <si>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</si>
  <si>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</si>
  <si>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</si>
  <si>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</si>
  <si>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</si>
  <si>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</si>
  <si>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</si>
  <si>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</si>
  <si>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</si>
  <si>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</si>
  <si>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</si>
  <si>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</si>
  <si>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</si>
  <si>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</si>
  <si>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</si>
  <si>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</si>
  <si>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</si>
  <si>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</si>
  <si>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</si>
  <si>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</si>
  <si>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</si>
  <si>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</si>
  <si>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</si>
  <si>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</si>
  <si>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</si>
  <si>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</si>
  <si>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</si>
  <si>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</si>
  <si>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</si>
  <si>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</si>
  <si>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</si>
  <si>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</si>
  <si>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</si>
  <si>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</si>
  <si>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</si>
  <si>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</si>
  <si>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</si>
  <si>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</si>
  <si>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</si>
  <si>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</si>
  <si>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</si>
  <si>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</si>
  <si>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</si>
  <si>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</si>
  <si>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</si>
  <si>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</si>
  <si>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</si>
  <si>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</si>
  <si>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</si>
  <si>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</si>
  <si>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</si>
  <si>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</si>
  <si>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</si>
  <si>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</si>
  <si>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</si>
  <si>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</si>
  <si>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</si>
  <si>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</si>
  <si>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</si>
  <si>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</si>
  <si>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</si>
  <si>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</si>
  <si>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</si>
  <si>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</si>
  <si>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</si>
  <si>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</si>
  <si>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</si>
  <si>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</si>
  <si>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</si>
  <si>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</si>
  <si>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</si>
  <si>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</si>
  <si>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</si>
  <si>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</si>
  <si>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</si>
  <si>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</si>
  <si>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</si>
  <si>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</si>
  <si>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</si>
  <si>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</si>
  <si>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</si>
  <si>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</si>
  <si>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</si>
  <si>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</si>
  <si>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</si>
  <si>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</si>
  <si>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</si>
  <si>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</si>
  <si>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</si>
  <si>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</si>
  <si>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</si>
  <si>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</si>
  <si>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</si>
  <si>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</si>
  <si>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</si>
  <si>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</si>
  <si>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</si>
  <si>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</si>
  <si>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</si>
  <si>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</si>
  <si>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</si>
  <si>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</si>
  <si>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</si>
  <si>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</si>
  <si>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</si>
  <si>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</si>
  <si>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</si>
  <si>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</si>
  <si>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</si>
  <si>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</si>
  <si>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</si>
  <si>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</si>
  <si>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</si>
  <si>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</si>
  <si>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</si>
  <si>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</si>
  <si>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</si>
  <si>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</si>
  <si>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</si>
  <si>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</si>
  <si>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</si>
  <si>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</si>
  <si>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</si>
  <si>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</si>
  <si>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</si>
  <si>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</si>
  <si>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</si>
  <si>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</si>
  <si>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</si>
  <si>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</si>
  <si>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</si>
  <si>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</si>
  <si>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</si>
  <si>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</si>
  <si>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</si>
  <si>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</si>
  <si>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</si>
  <si>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</si>
  <si>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</si>
  <si>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</si>
  <si>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</si>
  <si>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</si>
  <si>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</si>
  <si>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</si>
  <si>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</si>
  <si>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</si>
  <si>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</si>
  <si>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</si>
  <si>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</si>
  <si>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</si>
  <si>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</si>
  <si>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</si>
  <si>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</si>
  <si>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</si>
  <si>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</si>
  <si>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</si>
  <si>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</si>
  <si>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</si>
  <si>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</si>
  <si>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</si>
  <si>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</si>
  <si>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</si>
  <si>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</si>
  <si>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</si>
  <si>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</si>
  <si>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</si>
  <si>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</si>
  <si>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</si>
  <si>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</si>
  <si>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</si>
  <si>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</si>
  <si>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</si>
  <si>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</si>
  <si>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</si>
  <si>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</si>
  <si>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</si>
  <si>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</si>
  <si>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</si>
  <si>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</si>
  <si>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</si>
  <si>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</si>
  <si>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</si>
  <si>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</si>
  <si>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</si>
  <si>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</si>
  <si>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</si>
  <si>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</si>
  <si>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</si>
  <si>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</si>
  <si>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</si>
  <si>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</si>
  <si>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</si>
  <si>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</si>
  <si>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</si>
  <si>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</si>
  <si>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</si>
  <si>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</si>
  <si>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</si>
  <si>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</si>
  <si>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</si>
  <si>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</si>
  <si>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</si>
  <si>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</si>
  <si>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</si>
  <si>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</si>
  <si>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</si>
  <si>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</si>
  <si>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</si>
  <si>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</si>
  <si>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</si>
  <si>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</si>
  <si>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</si>
  <si>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</si>
  <si>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</si>
  <si>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</si>
  <si>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</si>
  <si>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</si>
  <si>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</si>
  <si>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</si>
  <si>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</si>
  <si>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</si>
  <si>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</si>
  <si>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</si>
  <si>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</si>
  <si>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</si>
  <si>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</si>
  <si>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</si>
  <si>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</si>
  <si>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</si>
  <si>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</si>
  <si>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</si>
  <si>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</si>
  <si>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</si>
  <si>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</si>
  <si>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</si>
  <si>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</si>
  <si>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</si>
  <si>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</si>
  <si>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</si>
  <si>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</si>
  <si>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</si>
  <si>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</si>
  <si>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</si>
  <si>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</si>
  <si>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</si>
  <si>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</si>
  <si>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</si>
  <si>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</si>
  <si>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</si>
  <si>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</si>
  <si>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</si>
  <si>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</si>
  <si>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</si>
  <si>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</si>
  <si>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</si>
  <si>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</si>
  <si>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</si>
  <si>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</si>
  <si>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</si>
  <si>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</si>
  <si>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</si>
  <si>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</si>
  <si>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</si>
  <si>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</si>
  <si>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</si>
  <si>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</si>
  <si>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</si>
  <si>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</si>
  <si>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</si>
  <si>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</si>
  <si>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</si>
  <si>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</si>
  <si>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</si>
  <si>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</si>
  <si>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</si>
  <si>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</si>
  <si>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</si>
  <si>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</si>
  <si>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</si>
  <si>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</si>
  <si>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</si>
  <si>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</si>
  <si>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</si>
  <si>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</si>
  <si>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</si>
  <si>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</si>
  <si>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</si>
  <si>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</si>
  <si>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</si>
  <si>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</si>
  <si>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</si>
  <si>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</si>
  <si>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</si>
  <si>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</si>
  <si>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</si>
  <si>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</si>
  <si>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</si>
  <si>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</si>
  <si>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</si>
  <si>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</si>
  <si>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</si>
  <si>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</si>
  <si>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</si>
  <si>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</si>
  <si>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</si>
  <si>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</si>
  <si>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</si>
  <si>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</si>
  <si>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</si>
  <si>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</si>
  <si>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</si>
  <si>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</si>
  <si>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</si>
  <si>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</si>
  <si>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</si>
  <si>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</si>
  <si>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</si>
  <si>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</si>
  <si>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</si>
  <si>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</si>
  <si>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</si>
  <si>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</si>
  <si>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</si>
  <si>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</si>
  <si>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</si>
  <si>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</si>
  <si>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</si>
  <si>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</si>
  <si>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</si>
  <si>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</si>
  <si>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</si>
  <si>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</si>
  <si>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</si>
  <si>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</si>
  <si>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</si>
  <si>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</si>
  <si>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</si>
  <si>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</si>
  <si>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</si>
  <si>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</si>
  <si>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</si>
  <si>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</si>
  <si>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</si>
  <si>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</si>
  <si>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</si>
  <si>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</si>
  <si>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</si>
  <si>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</si>
  <si>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</si>
  <si>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</si>
  <si>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</si>
  <si>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</si>
  <si>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</si>
  <si>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</si>
  <si>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</si>
  <si>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</si>
  <si>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</si>
  <si>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</si>
  <si>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</si>
  <si>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</si>
  <si>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</si>
  <si>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</si>
  <si>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</si>
  <si>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</si>
  <si>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</si>
  <si>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</si>
  <si>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</si>
  <si>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</si>
  <si>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</si>
  <si>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</si>
  <si>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</si>
  <si>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</si>
  <si>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</si>
  <si>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</si>
  <si>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</si>
  <si>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</si>
  <si>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</si>
  <si>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</si>
  <si>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</si>
  <si>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</si>
  <si>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</si>
  <si>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</si>
  <si>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</si>
  <si>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</si>
  <si>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</si>
  <si>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</si>
  <si>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</si>
  <si>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</si>
  <si>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</si>
  <si>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</si>
  <si>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</si>
  <si>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</si>
  <si>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</si>
  <si>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</si>
  <si>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</si>
  <si>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</si>
  <si>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</si>
  <si>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</si>
  <si>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</si>
  <si>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</si>
  <si>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</si>
  <si>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</si>
  <si>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</si>
  <si>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</si>
  <si>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</si>
  <si>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</si>
  <si>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</si>
  <si>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</si>
  <si>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</si>
  <si>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</si>
  <si>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</si>
  <si>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</si>
  <si>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</si>
  <si>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</si>
  <si>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</si>
  <si>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</si>
  <si>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</si>
  <si>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</si>
  <si>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</si>
  <si>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</si>
  <si>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</si>
  <si>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</si>
  <si>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</si>
  <si>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</si>
  <si>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</si>
  <si>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</si>
  <si>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</si>
  <si>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</si>
  <si>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</si>
  <si>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</si>
  <si>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</si>
  <si>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</si>
  <si>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</si>
  <si>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</si>
  <si>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</si>
  <si>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</si>
  <si>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</si>
  <si>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</si>
  <si>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</si>
  <si>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</si>
  <si>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</si>
  <si>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</si>
  <si>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</si>
  <si>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</si>
  <si>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</si>
  <si>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</si>
  <si>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</si>
  <si>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</si>
  <si>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</si>
  <si>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</si>
  <si>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</si>
  <si>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</si>
  <si>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</si>
  <si>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</si>
  <si>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</si>
  <si>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</si>
  <si>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</si>
  <si>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</si>
  <si>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</si>
  <si>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</si>
  <si>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</si>
  <si>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</si>
  <si>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</si>
  <si>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</si>
  <si>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</si>
  <si>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</si>
  <si>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</si>
  <si>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</si>
  <si>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</si>
  <si>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</si>
  <si>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</si>
  <si>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</si>
  <si>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</si>
  <si>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</si>
  <si>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</si>
  <si>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</si>
  <si>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</si>
  <si>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</si>
  <si>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</si>
  <si>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</si>
  <si>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</si>
  <si>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</si>
  <si>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</si>
  <si>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</si>
  <si>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</si>
  <si>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</si>
  <si>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</si>
  <si>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</si>
  <si>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</si>
  <si>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</si>
  <si>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</si>
  <si>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</si>
  <si>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</si>
  <si>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</si>
  <si>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</si>
  <si>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</si>
  <si>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</si>
  <si>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</si>
  <si>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</si>
  <si>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</si>
  <si>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</si>
  <si>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</si>
  <si>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</si>
  <si>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</si>
  <si>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</si>
  <si>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</si>
  <si>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</si>
  <si>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</si>
  <si>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</si>
  <si>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</si>
  <si>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</si>
  <si>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</si>
  <si>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</si>
  <si>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</si>
  <si>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</si>
  <si>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</si>
  <si>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</si>
  <si>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</si>
  <si>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</si>
  <si>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</si>
  <si>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</si>
  <si>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</si>
  <si>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</si>
  <si>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</si>
  <si>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</si>
  <si>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</si>
  <si>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</si>
  <si>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</si>
  <si>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</si>
  <si>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</si>
  <si>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</si>
  <si>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</si>
  <si>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</si>
  <si>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</si>
  <si>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</si>
  <si>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</si>
  <si>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</si>
  <si>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</si>
  <si>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</si>
  <si>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</si>
  <si>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</si>
  <si>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</si>
  <si>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</si>
  <si>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</si>
  <si>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</si>
  <si>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</si>
  <si>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</si>
  <si>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</si>
  <si>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</si>
  <si>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</si>
  <si>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</si>
  <si>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</si>
  <si>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</si>
  <si>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</si>
  <si>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</si>
  <si>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</si>
  <si>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</si>
  <si>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</si>
  <si>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</si>
  <si>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</si>
  <si>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</si>
  <si>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</si>
  <si>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</si>
  <si>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</si>
  <si>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</si>
  <si>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</si>
  <si>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</si>
  <si>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</si>
  <si>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</si>
  <si>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</si>
  <si>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</si>
  <si>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</si>
  <si>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</si>
  <si>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</si>
  <si>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</si>
  <si>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</si>
  <si>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</si>
  <si>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</si>
  <si>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</si>
  <si>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</si>
  <si>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</si>
  <si>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</si>
  <si>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</si>
  <si>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</si>
  <si>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</si>
  <si>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</si>
  <si>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</si>
  <si>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</si>
  <si>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</si>
  <si>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</si>
  <si>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</si>
  <si>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</si>
  <si>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</si>
  <si>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</si>
  <si>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</si>
  <si>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</si>
  <si>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</si>
  <si>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</si>
  <si>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</si>
  <si>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</si>
  <si>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</si>
  <si>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</si>
  <si>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</si>
  <si>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</si>
  <si>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</si>
  <si>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</si>
  <si>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</si>
  <si>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</si>
  <si>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</si>
  <si>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</si>
  <si>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</si>
  <si>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</si>
  <si>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</si>
  <si>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</si>
  <si>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</si>
  <si>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</si>
  <si>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</si>
  <si>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</si>
  <si>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</si>
  <si>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</si>
  <si>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</si>
  <si>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</si>
  <si>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</si>
  <si>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</si>
  <si>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</si>
  <si>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</si>
  <si>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</si>
  <si>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</si>
  <si>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</si>
  <si>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</si>
  <si>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</si>
  <si>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</si>
  <si>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</si>
  <si>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</si>
  <si>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</si>
  <si>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</si>
  <si>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</si>
  <si>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</si>
  <si>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</si>
  <si>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</si>
  <si>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</si>
  <si>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</si>
  <si>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</si>
  <si>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</si>
  <si>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</si>
  <si>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</si>
  <si>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</si>
  <si>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</si>
  <si>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</si>
  <si>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</si>
  <si>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</si>
  <si>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</si>
  <si>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</si>
  <si>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</si>
  <si>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</si>
  <si>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</si>
  <si>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</si>
  <si>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</si>
  <si>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</si>
  <si>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</si>
  <si>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</si>
  <si>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</si>
  <si>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</si>
  <si>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</si>
  <si>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</si>
  <si>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</si>
  <si>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</si>
  <si>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</si>
  <si>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</si>
  <si>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</si>
  <si>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</si>
  <si>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</si>
  <si>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</si>
  <si>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</si>
  <si>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</si>
  <si>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</si>
  <si>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</si>
  <si>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</si>
  <si>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</si>
  <si>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</si>
  <si>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</si>
  <si>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</si>
  <si>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</si>
  <si>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</si>
  <si>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</si>
  <si>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</si>
  <si>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</si>
  <si>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</si>
  <si>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</si>
  <si>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</si>
  <si>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</si>
  <si>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</si>
  <si>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</si>
  <si>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</si>
  <si>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</si>
  <si>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</si>
  <si>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</si>
  <si>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</si>
  <si>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</si>
  <si>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</si>
  <si>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</si>
  <si>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</si>
  <si>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</si>
  <si>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</si>
  <si>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</si>
  <si>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</si>
  <si>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</si>
  <si>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</si>
  <si>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</si>
  <si>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</si>
  <si>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</si>
  <si>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</si>
  <si>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</si>
  <si>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</si>
  <si>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</si>
  <si>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</si>
  <si>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</si>
  <si>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</si>
  <si>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</si>
  <si>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</si>
  <si>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</si>
  <si>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</si>
  <si>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</si>
  <si>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</si>
  <si>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</si>
  <si>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</si>
  <si>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</si>
  <si>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</si>
  <si>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</si>
  <si>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</si>
  <si>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</si>
  <si>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</si>
  <si>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</si>
  <si>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</si>
  <si>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</si>
  <si>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</si>
  <si>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</si>
  <si>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</si>
  <si>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</si>
  <si>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</si>
  <si>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</si>
  <si>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</si>
  <si>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</si>
  <si>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</si>
  <si>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</si>
  <si>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</si>
  <si>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</si>
  <si>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</si>
  <si>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</si>
  <si>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</si>
  <si>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</si>
  <si>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</si>
  <si>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</si>
  <si>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</si>
  <si>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</si>
  <si>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</si>
  <si>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</si>
  <si>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</si>
  <si>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</si>
  <si>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</si>
  <si>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</si>
  <si>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</si>
  <si>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</si>
  <si>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</si>
  <si>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</si>
  <si>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</si>
  <si>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</si>
  <si>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</si>
  <si>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</si>
  <si>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</si>
  <si>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</si>
  <si>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</si>
  <si>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</si>
  <si>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</si>
  <si>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</si>
  <si>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</si>
  <si>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</si>
  <si>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</si>
  <si>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</si>
  <si>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</si>
  <si>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</si>
  <si>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</si>
  <si>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</si>
  <si>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</si>
  <si>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</si>
  <si>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</si>
  <si>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</si>
  <si>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</si>
  <si>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</si>
  <si>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</si>
  <si>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</si>
  <si>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</si>
  <si>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</si>
  <si>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</si>
  <si>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</si>
  <si>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</si>
  <si>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</si>
  <si>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</si>
  <si>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</si>
  <si>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</si>
  <si>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</si>
  <si>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</si>
  <si>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</si>
  <si>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</si>
  <si>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</si>
  <si>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</si>
  <si>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</si>
  <si>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</si>
  <si>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</si>
  <si>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</si>
  <si>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</si>
  <si>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</si>
  <si>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</si>
  <si>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</si>
  <si>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</si>
  <si>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</si>
  <si>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</si>
  <si>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</si>
  <si>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</si>
  <si>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</si>
  <si>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</si>
  <si>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</si>
  <si>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</si>
  <si>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</si>
  <si>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</si>
  <si>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</si>
  <si>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</si>
  <si>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</si>
  <si>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</si>
  <si>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</si>
  <si>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</si>
  <si>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</si>
  <si>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</si>
  <si>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</si>
  <si>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</si>
  <si>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</si>
  <si>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</si>
  <si>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</si>
  <si>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</si>
  <si>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</si>
  <si>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</si>
  <si>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</si>
  <si>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</si>
  <si>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</si>
  <si>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</si>
  <si>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</si>
  <si>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</si>
  <si>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</si>
  <si>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</si>
  <si>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</si>
  <si>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</si>
  <si>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</si>
  <si>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</si>
  <si>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</si>
  <si>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</si>
  <si>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</si>
  <si>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</si>
  <si>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</si>
  <si>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</si>
  <si>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</si>
  <si>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</si>
  <si>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</si>
  <si>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</si>
  <si>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</si>
  <si>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</si>
  <si>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</si>
  <si>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</si>
  <si>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</si>
  <si>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</si>
  <si>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</si>
  <si>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</si>
  <si>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</si>
  <si>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</si>
  <si>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</si>
  <si>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</si>
  <si>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</si>
  <si>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</si>
  <si>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</si>
  <si>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</si>
  <si>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</si>
  <si>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</si>
  <si>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</si>
  <si>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</si>
  <si>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</si>
  <si>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</si>
  <si>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</si>
  <si>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</si>
  <si>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</si>
  <si>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</si>
  <si>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</si>
  <si>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</si>
  <si>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</si>
  <si>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</si>
  <si>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</si>
  <si>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</si>
  <si>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</si>
  <si>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</si>
  <si>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</si>
  <si>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</si>
  <si>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</si>
  <si>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</si>
  <si>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</si>
  <si>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</si>
  <si>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</si>
  <si>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</si>
  <si>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</si>
  <si>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</si>
  <si>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</si>
  <si>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</si>
  <si>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</si>
  <si>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</si>
  <si>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</si>
  <si>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</si>
  <si>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</si>
  <si>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</si>
  <si>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</si>
  <si>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</si>
  <si>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</si>
  <si>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</si>
  <si>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</si>
  <si>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</si>
  <si>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</si>
  <si>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</si>
  <si>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</si>
  <si>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</si>
  <si>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</si>
  <si>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</si>
  <si>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</si>
  <si>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</si>
  <si>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</si>
  <si>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</si>
  <si>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</si>
  <si>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</si>
  <si>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</si>
  <si>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</si>
  <si>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</si>
  <si>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</si>
  <si>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</si>
  <si>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</si>
  <si>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</si>
  <si>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</si>
  <si>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</si>
  <si>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</si>
  <si>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</si>
  <si>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</si>
  <si>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</si>
  <si>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</si>
  <si>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</si>
  <si>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</si>
  <si>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</si>
  <si>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</si>
  <si>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</si>
  <si>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</si>
  <si>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</si>
  <si>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</si>
  <si>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</si>
  <si>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</si>
  <si>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</si>
  <si>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</si>
  <si>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</si>
  <si>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</si>
  <si>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</si>
  <si>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</si>
  <si>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</si>
  <si>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</si>
  <si>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</si>
  <si>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</si>
  <si>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</si>
  <si>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</si>
  <si>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</si>
  <si>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</si>
  <si>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</si>
  <si>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</si>
  <si>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</si>
  <si>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</si>
  <si>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</si>
  <si>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</si>
  <si>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</si>
  <si>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</si>
  <si>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</si>
  <si>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</si>
  <si>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</si>
  <si>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</si>
  <si>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</si>
  <si>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</si>
  <si>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</si>
  <si>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</si>
  <si>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</si>
  <si>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</si>
  <si>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</si>
  <si>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</si>
  <si>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</si>
  <si>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</si>
  <si>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</si>
  <si>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</si>
  <si>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</si>
  <si>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</si>
  <si>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</si>
  <si>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</si>
  <si>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</si>
  <si>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</si>
  <si>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</si>
  <si>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</si>
  <si>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</si>
  <si>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</si>
  <si>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</si>
  <si>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</si>
  <si>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</si>
  <si>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</si>
  <si>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</si>
  <si>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</si>
  <si>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</si>
  <si>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</si>
  <si>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</si>
  <si>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</si>
  <si>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</si>
  <si>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</si>
  <si>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</si>
  <si>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</si>
  <si>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</si>
  <si>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</si>
  <si>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</si>
  <si>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</si>
  <si>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</si>
  <si>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</si>
  <si>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</si>
  <si>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</si>
  <si>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</si>
  <si>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</si>
  <si>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</si>
  <si>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</si>
  <si>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</si>
  <si>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</si>
  <si>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</si>
  <si>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</si>
  <si>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</si>
  <si>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</si>
  <si>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</si>
  <si>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</si>
  <si>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</si>
  <si>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</si>
  <si>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</si>
  <si>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</si>
  <si>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</si>
  <si>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</si>
  <si>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</si>
  <si>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</si>
  <si>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</si>
  <si>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</si>
  <si>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</si>
  <si>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</si>
  <si>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</si>
  <si>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</si>
  <si>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</si>
  <si>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</si>
  <si>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</si>
  <si>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</si>
  <si>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</si>
  <si>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</si>
  <si>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</si>
  <si>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</si>
  <si>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</si>
  <si>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</si>
  <si>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</si>
  <si>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</si>
  <si>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</si>
  <si>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</si>
  <si>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</si>
  <si>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</si>
  <si>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</si>
  <si>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</si>
  <si>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</si>
  <si>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</si>
  <si>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</si>
  <si>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</si>
  <si>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</si>
  <si>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</si>
  <si>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</si>
  <si>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</si>
  <si>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</si>
  <si>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</si>
  <si>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</si>
  <si>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</si>
  <si>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</si>
  <si>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</si>
  <si>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</si>
  <si>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</si>
  <si>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</si>
  <si>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</si>
  <si>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</si>
  <si>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</si>
  <si>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</si>
  <si>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</si>
  <si>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</si>
  <si>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</si>
  <si>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</si>
  <si>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</si>
  <si>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</si>
  <si>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</si>
  <si>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</si>
  <si>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</si>
  <si>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</si>
  <si>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</si>
  <si>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</si>
  <si>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</si>
  <si>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</si>
  <si>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</si>
  <si>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</si>
  <si>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</si>
  <si>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</si>
  <si>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</si>
  <si>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</si>
  <si>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</si>
  <si>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</si>
  <si>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</si>
  <si>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</si>
  <si>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</si>
  <si>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</si>
  <si>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</si>
  <si>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</si>
  <si>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</si>
  <si>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</si>
  <si>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</si>
  <si>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</si>
  <si>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</si>
  <si>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</si>
  <si>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</si>
  <si>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</si>
  <si>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</si>
  <si>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</si>
  <si>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</si>
  <si>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</si>
  <si>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</si>
  <si>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</si>
  <si>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</si>
  <si>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</si>
  <si>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</si>
  <si>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</si>
  <si>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</si>
  <si>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</si>
  <si>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</si>
  <si>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</si>
  <si>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</si>
  <si>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</si>
  <si>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</si>
  <si>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</si>
  <si>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</si>
  <si>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</si>
  <si>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</si>
  <si>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</si>
  <si>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</si>
  <si>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</si>
  <si>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</si>
  <si>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</si>
  <si>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</si>
  <si>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</si>
  <si>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</si>
  <si>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</si>
  <si>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</si>
  <si>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</si>
  <si>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</si>
  <si>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</si>
  <si>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</si>
  <si>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</si>
  <si>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</si>
  <si>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</si>
  <si>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</si>
  <si>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</si>
  <si>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</si>
  <si>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</si>
  <si>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</si>
  <si>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</si>
  <si>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</si>
  <si>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</si>
  <si>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</si>
  <si>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</si>
  <si>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</si>
  <si>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</si>
  <si>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</si>
  <si>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</si>
  <si>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</si>
  <si>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</si>
  <si>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</si>
  <si>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</si>
  <si>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</si>
  <si>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</si>
  <si>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</si>
  <si>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</si>
  <si>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</si>
  <si>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</si>
  <si>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</si>
  <si>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</si>
  <si>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</si>
  <si>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</si>
  <si>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</si>
  <si>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</si>
  <si>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</si>
  <si>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</si>
  <si>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</si>
  <si>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</si>
  <si>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</si>
  <si>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</si>
  <si>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</si>
  <si>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</si>
  <si>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</si>
  <si>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</si>
  <si>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</si>
  <si>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</si>
  <si>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</si>
  <si>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</si>
  <si>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</si>
  <si>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</si>
  <si>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</si>
  <si>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</si>
  <si>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</si>
  <si>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</si>
  <si>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</si>
  <si>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</si>
  <si>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</si>
  <si>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</si>
  <si>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</si>
  <si>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</si>
  <si>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</si>
  <si>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</si>
  <si>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</si>
  <si>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</si>
  <si>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</si>
  <si>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</si>
  <si>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</si>
  <si>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</si>
  <si>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</si>
  <si>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</si>
  <si>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</si>
  <si>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</si>
  <si>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</si>
  <si>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</si>
  <si>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</si>
  <si>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</si>
  <si>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</si>
  <si>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</si>
  <si>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</si>
  <si>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</si>
  <si>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</si>
  <si>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</si>
  <si>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</si>
  <si>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</si>
  <si>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</si>
  <si>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</si>
  <si>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</si>
  <si>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</si>
  <si>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</si>
  <si>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</si>
  <si>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</si>
  <si>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</si>
  <si>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</si>
  <si>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</si>
  <si>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</si>
  <si>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</si>
  <si>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</si>
  <si>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</si>
  <si>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</si>
  <si>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</si>
  <si>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</si>
  <si>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</si>
  <si>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</si>
  <si>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</si>
  <si>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</si>
  <si>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</si>
  <si>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</si>
  <si>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</si>
  <si>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</si>
  <si>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</si>
  <si>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</si>
  <si>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</si>
  <si>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</si>
  <si>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</si>
  <si>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</si>
  <si>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</si>
  <si>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</si>
  <si>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</si>
  <si>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</si>
  <si>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</si>
  <si>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</si>
  <si>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</si>
  <si>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</si>
  <si>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</si>
  <si>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</si>
  <si>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</si>
  <si>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</si>
  <si>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</si>
  <si>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</si>
  <si>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</si>
  <si>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</si>
  <si>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</si>
  <si>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</si>
  <si>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</si>
  <si>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</si>
  <si>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</si>
  <si>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</si>
  <si>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</si>
  <si>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</si>
  <si>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</si>
  <si>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</si>
  <si>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</si>
  <si>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</si>
  <si>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</si>
  <si>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</si>
  <si>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</si>
  <si>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</si>
  <si>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</si>
  <si>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</si>
  <si>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</si>
  <si>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</si>
  <si>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</si>
  <si>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</si>
  <si>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</si>
  <si>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</si>
  <si>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</si>
  <si>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</si>
  <si>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</si>
  <si>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</si>
  <si>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</si>
  <si>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</si>
  <si>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</si>
  <si>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</si>
  <si>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</si>
  <si>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</si>
  <si>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</si>
  <si>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</si>
  <si>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</si>
  <si>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</si>
  <si>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</si>
  <si>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</si>
  <si>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</si>
  <si>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</si>
  <si>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</si>
  <si>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</si>
  <si>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</si>
  <si>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</si>
  <si>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</si>
  <si>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</si>
  <si>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</si>
  <si>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</si>
  <si>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</si>
  <si>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</si>
  <si>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</si>
  <si>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</si>
  <si>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</si>
  <si>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</si>
  <si>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</si>
  <si>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</si>
  <si>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</si>
  <si>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</si>
  <si>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</si>
  <si>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</si>
  <si>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</si>
  <si>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</si>
  <si>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</si>
  <si>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</si>
  <si>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</si>
  <si>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</si>
  <si>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</si>
  <si>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</si>
  <si>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</si>
  <si>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</si>
  <si>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</si>
  <si>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</si>
  <si>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</si>
  <si>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</si>
  <si>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</si>
  <si>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</si>
  <si>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</si>
  <si>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</si>
  <si>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</si>
  <si>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</si>
  <si>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</si>
  <si>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</si>
  <si>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</si>
  <si>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</si>
  <si>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</si>
  <si>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</si>
  <si>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</si>
  <si>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</si>
  <si>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</si>
  <si>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</si>
  <si>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</si>
  <si>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</si>
  <si>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</si>
  <si>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</si>
  <si>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</si>
  <si>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</si>
  <si>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</si>
  <si>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</si>
  <si>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</si>
  <si>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</si>
  <si>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</si>
  <si>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</si>
  <si>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</si>
  <si>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</si>
  <si>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</si>
  <si>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</si>
  <si>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</si>
  <si>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</si>
  <si>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</si>
  <si>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</si>
  <si>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</si>
  <si>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</si>
  <si>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</si>
  <si>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</si>
  <si>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</si>
  <si>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</si>
  <si>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</si>
  <si>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</si>
  <si>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</si>
  <si>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</si>
  <si>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</si>
  <si>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</si>
  <si>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</si>
  <si>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</si>
  <si>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</si>
  <si>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</si>
  <si>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</si>
  <si>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</si>
  <si>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</si>
  <si>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</si>
  <si>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</si>
  <si>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</si>
  <si>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</si>
  <si>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</si>
  <si>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</si>
  <si>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</si>
  <si>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</si>
  <si>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</si>
  <si>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</si>
  <si>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</si>
  <si>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</si>
  <si>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</si>
  <si>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</si>
  <si>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</si>
  <si>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</si>
  <si>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</si>
  <si>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</si>
  <si>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</si>
  <si>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</si>
  <si>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</si>
  <si>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</si>
  <si>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</si>
  <si>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</si>
  <si>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</si>
  <si>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</si>
  <si>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</si>
  <si>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</si>
  <si>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</si>
  <si>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</si>
  <si>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</si>
  <si>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</si>
  <si>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</si>
  <si>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</si>
  <si>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</si>
  <si>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</si>
  <si>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</si>
  <si>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</si>
  <si>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</si>
  <si>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</si>
  <si>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</si>
  <si>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</si>
  <si>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</si>
  <si>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</si>
  <si>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</si>
  <si>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</si>
  <si>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</si>
  <si>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</si>
  <si>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</si>
  <si>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</si>
  <si>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</si>
  <si>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</si>
  <si>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</si>
  <si>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</si>
  <si>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</si>
  <si>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</si>
  <si>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</si>
  <si>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</si>
  <si>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</si>
  <si>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</si>
  <si>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</si>
  <si>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</si>
  <si>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</si>
  <si>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</si>
  <si>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</si>
  <si>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</si>
  <si>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</si>
  <si>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</si>
  <si>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</si>
  <si>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</si>
  <si>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</si>
  <si>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</si>
  <si>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</si>
  <si>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</si>
  <si>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</si>
  <si>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</si>
  <si>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</si>
  <si>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</si>
  <si>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</si>
  <si>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</si>
  <si>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</si>
  <si>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</si>
  <si>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</si>
  <si>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</si>
  <si>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</si>
  <si>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</si>
  <si>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</si>
  <si>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</si>
  <si>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</si>
  <si>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</si>
  <si>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</si>
  <si>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</si>
  <si>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</si>
  <si>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</si>
  <si>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</si>
  <si>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</si>
  <si>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</si>
  <si>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</si>
  <si>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</si>
  <si>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</si>
  <si>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</si>
  <si>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</si>
  <si>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</si>
  <si>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</si>
  <si>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</si>
  <si>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</si>
  <si>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</si>
  <si>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</si>
  <si>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</si>
  <si>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</si>
  <si>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</si>
  <si>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</si>
  <si>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</si>
  <si>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</si>
  <si>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</si>
  <si>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</si>
  <si>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</si>
  <si>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</si>
  <si>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</si>
  <si>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</si>
  <si>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</si>
  <si>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</si>
  <si>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</si>
  <si>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</si>
  <si>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</si>
  <si>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</si>
  <si>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</si>
  <si>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</si>
  <si>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</si>
  <si>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</si>
  <si>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</si>
  <si>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</si>
  <si>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</si>
  <si>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</si>
  <si>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</si>
  <si>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</si>
  <si>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</si>
  <si>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</si>
  <si>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</si>
  <si>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</si>
  <si>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</si>
  <si>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</si>
  <si>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</si>
  <si>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</si>
  <si>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</si>
  <si>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</si>
  <si>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</si>
  <si>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</si>
  <si>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</si>
  <si>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</si>
  <si>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</si>
  <si>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</si>
  <si>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</si>
  <si>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</si>
  <si>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</si>
  <si>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</si>
  <si>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</si>
  <si>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</si>
  <si>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</si>
  <si>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</si>
  <si>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</si>
  <si>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</si>
  <si>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</si>
  <si>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</si>
  <si>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</si>
  <si>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</si>
  <si>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</si>
  <si>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</si>
  <si>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</si>
  <si>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</si>
  <si>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</si>
  <si>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</si>
  <si>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</si>
  <si>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</si>
  <si>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</si>
  <si>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</si>
  <si>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</si>
  <si>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</si>
  <si>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</si>
  <si>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</si>
  <si>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</si>
  <si>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</si>
  <si>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</si>
  <si>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</si>
  <si>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</si>
  <si>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</si>
  <si>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</si>
  <si>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</si>
  <si>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</si>
  <si>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</si>
  <si>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</si>
  <si>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</si>
  <si>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</si>
  <si>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</si>
  <si>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</si>
  <si>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</si>
  <si>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</si>
  <si>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</si>
  <si>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</si>
  <si>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</si>
  <si>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</si>
  <si>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</si>
  <si>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</si>
  <si>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</si>
  <si>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</si>
  <si>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</si>
  <si>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</si>
  <si>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</si>
  <si>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</si>
  <si>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</si>
  <si>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</si>
  <si>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</si>
  <si>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</si>
  <si>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</si>
  <si>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</si>
  <si>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</si>
  <si>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</si>
  <si>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</si>
  <si>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</si>
  <si>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</si>
  <si>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</si>
  <si>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</si>
  <si>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</si>
  <si>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</si>
  <si>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</si>
  <si>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</si>
  <si>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</si>
  <si>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</si>
  <si>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</si>
  <si>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</si>
  <si>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</si>
  <si>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</si>
  <si>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</si>
  <si>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</si>
  <si>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</si>
  <si>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</si>
  <si>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</si>
  <si>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</si>
  <si>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</si>
  <si>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</si>
  <si>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</si>
  <si>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</si>
  <si>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</si>
  <si>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</si>
  <si>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</si>
  <si>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</si>
  <si>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</si>
  <si>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</si>
  <si>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</si>
  <si>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</si>
  <si>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</si>
  <si>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</si>
  <si>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</si>
  <si>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</si>
  <si>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</si>
  <si>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</si>
  <si>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</si>
  <si>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</si>
  <si>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</si>
  <si>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</si>
  <si>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</si>
  <si>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</si>
  <si>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</si>
  <si>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</si>
  <si>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</si>
  <si>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</si>
  <si>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</si>
  <si>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</si>
  <si>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</si>
  <si>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</si>
  <si>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</si>
  <si>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</si>
  <si>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</si>
  <si>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</si>
  <si>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</si>
  <si>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</si>
  <si>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</si>
  <si>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</si>
  <si>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</si>
  <si>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</si>
  <si>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</si>
  <si>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</si>
  <si>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</si>
  <si>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</si>
  <si>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</si>
  <si>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</si>
  <si>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</si>
  <si>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</si>
  <si>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</si>
  <si>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</si>
  <si>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</si>
  <si>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</si>
  <si>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</si>
  <si>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</si>
  <si>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</si>
  <si>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</si>
  <si>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</si>
  <si>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</si>
  <si>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</si>
  <si>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</si>
  <si>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</si>
  <si>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</si>
  <si>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</si>
  <si>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</si>
  <si>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</si>
  <si>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</si>
  <si>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</si>
  <si>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</si>
  <si>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</si>
  <si>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</si>
  <si>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</si>
  <si>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</si>
  <si>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</si>
  <si>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</si>
  <si>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</si>
  <si>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</si>
  <si>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</si>
  <si>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</si>
  <si>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</si>
  <si>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</si>
  <si>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</si>
  <si>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</si>
  <si>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</si>
  <si>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</si>
  <si>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</si>
  <si>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</si>
  <si>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</si>
  <si>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</si>
  <si>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</si>
  <si>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</si>
  <si>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</si>
  <si>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</si>
  <si>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</si>
  <si>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</si>
  <si>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</si>
  <si>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</si>
  <si>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</si>
  <si>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</si>
  <si>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</si>
  <si>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</si>
  <si>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</si>
  <si>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</si>
  <si>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</si>
  <si>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</si>
  <si>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</si>
  <si>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</si>
  <si>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</si>
  <si>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</si>
  <si>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</si>
  <si>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</si>
  <si>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</si>
  <si>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</si>
  <si>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</si>
  <si>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</si>
  <si>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</si>
  <si>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</si>
  <si>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</si>
  <si>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</si>
  <si>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</si>
  <si>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</si>
  <si>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</si>
  <si>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</si>
  <si>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</si>
  <si>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</si>
  <si>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</si>
  <si>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</si>
  <si>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</si>
  <si>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</si>
  <si>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</si>
  <si>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</si>
  <si>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</si>
  <si>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</si>
  <si>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</si>
  <si>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</si>
  <si>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</si>
  <si>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</si>
  <si>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</si>
  <si>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</si>
  <si>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</si>
  <si>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</si>
  <si>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</si>
  <si>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</si>
  <si>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</si>
  <si>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</si>
  <si>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</si>
  <si>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</si>
  <si>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</si>
  <si>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</si>
  <si>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</si>
  <si>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</si>
  <si>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</si>
  <si>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</si>
  <si>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</si>
  <si>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</si>
  <si>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</si>
  <si>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</si>
  <si>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</si>
  <si>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</si>
  <si>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</si>
  <si>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</si>
  <si>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</si>
  <si>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</si>
  <si>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</si>
  <si>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</si>
  <si>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</si>
  <si>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</si>
  <si>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</si>
  <si>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</si>
  <si>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</si>
  <si>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</si>
  <si>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</si>
  <si>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</si>
  <si>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</si>
  <si>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</si>
  <si>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</si>
  <si>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</si>
  <si>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</si>
  <si>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</si>
  <si>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</si>
  <si>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</si>
  <si>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</si>
  <si>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</si>
  <si>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</si>
  <si>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</si>
  <si>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</si>
  <si>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</si>
  <si>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</si>
  <si>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</si>
  <si>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</si>
  <si>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</si>
  <si>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</si>
  <si>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</si>
  <si>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</si>
  <si>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</si>
  <si>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</si>
  <si>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</si>
  <si>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</si>
  <si>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</si>
  <si>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</si>
  <si>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</si>
  <si>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</si>
  <si>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</si>
  <si>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</si>
  <si>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</si>
  <si>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</si>
  <si>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</si>
  <si>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</si>
  <si>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</si>
  <si>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</si>
  <si>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</si>
  <si>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</si>
  <si>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</si>
  <si>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</si>
  <si>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</si>
  <si>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</si>
  <si>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</si>
  <si>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</si>
  <si>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</si>
  <si>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</si>
  <si>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</si>
  <si>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</si>
  <si>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</si>
  <si>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</si>
  <si>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</si>
  <si>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</si>
  <si>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</si>
  <si>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</si>
  <si>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</si>
  <si>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</si>
  <si>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</si>
  <si>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</si>
  <si>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</si>
  <si>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</si>
  <si>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</si>
  <si>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</si>
  <si>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</si>
  <si>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</si>
  <si>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</si>
  <si>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</si>
  <si>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</si>
  <si>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</si>
  <si>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</si>
  <si>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</si>
  <si>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</si>
  <si>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</si>
  <si>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</si>
  <si>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</si>
  <si>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</si>
  <si>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</si>
  <si>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</si>
  <si>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</si>
  <si>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</si>
  <si>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</si>
  <si>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</si>
  <si>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</si>
  <si>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</si>
  <si>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</si>
  <si>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</si>
  <si>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</si>
  <si>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</si>
  <si>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</si>
  <si>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</si>
  <si>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</si>
  <si>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</si>
  <si>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</si>
  <si>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</si>
  <si>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</si>
  <si>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</si>
  <si>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</si>
  <si>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</si>
  <si>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</si>
  <si>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</si>
  <si>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</si>
  <si>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</si>
  <si>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</si>
  <si>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</si>
  <si>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</si>
  <si>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</si>
  <si>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</si>
  <si>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</si>
  <si>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</si>
  <si>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</si>
  <si>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</si>
  <si>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</si>
  <si>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</si>
  <si>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</si>
  <si>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</si>
  <si>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</si>
  <si>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</si>
  <si>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</si>
  <si>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</si>
  <si>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</si>
  <si>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</si>
  <si>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</si>
  <si>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</si>
  <si>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</si>
  <si>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</si>
  <si>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</si>
  <si>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</si>
  <si>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</si>
  <si>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</si>
  <si>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</si>
  <si>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</si>
  <si>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</si>
  <si>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</si>
  <si>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</si>
  <si>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</si>
  <si>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</si>
  <si>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</si>
  <si>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</si>
  <si>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</si>
  <si>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</si>
  <si>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</si>
  <si>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</si>
  <si>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</si>
  <si>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</si>
  <si>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</si>
  <si>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</si>
  <si>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</si>
  <si>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</si>
  <si>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</si>
  <si>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</si>
  <si>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</si>
  <si>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</si>
  <si>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</si>
  <si>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</si>
  <si>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</si>
  <si>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</si>
  <si>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</si>
  <si>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</si>
  <si>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</si>
  <si>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</si>
  <si>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</si>
  <si>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</si>
  <si>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</si>
  <si>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</si>
  <si>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</si>
  <si>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</si>
  <si>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</si>
  <si>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</si>
  <si>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</si>
  <si>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</si>
  <si>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</si>
  <si>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</si>
  <si>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</si>
  <si>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</si>
  <si>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</si>
  <si>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</si>
  <si>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</si>
  <si>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</si>
  <si>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</si>
  <si>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</si>
  <si>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</si>
  <si>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</si>
  <si>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</si>
  <si>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</si>
  <si>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</si>
  <si>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</si>
  <si>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</si>
  <si>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</si>
  <si>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</si>
  <si>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</si>
  <si>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</si>
  <si>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</si>
  <si>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</si>
  <si>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</si>
  <si>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</si>
  <si>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</si>
  <si>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</si>
  <si>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</si>
  <si>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</si>
  <si>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</si>
  <si>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</si>
  <si>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</si>
  <si>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</si>
  <si>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</si>
  <si>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</si>
  <si>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</si>
  <si>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</si>
  <si>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</si>
  <si>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</si>
  <si>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</si>
  <si>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</si>
  <si>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</si>
  <si>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</si>
  <si>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</si>
  <si>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</si>
  <si>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</si>
  <si>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</si>
  <si>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</si>
  <si>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</si>
  <si>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</si>
  <si>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</si>
  <si>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</si>
  <si>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</si>
  <si>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</si>
  <si>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</si>
  <si>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</si>
  <si>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</si>
  <si>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</si>
  <si>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</si>
  <si>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</si>
  <si>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</si>
  <si>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</si>
  <si>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</si>
  <si>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</si>
  <si>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</si>
  <si>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</si>
  <si>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</si>
  <si>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</si>
  <si>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</si>
  <si>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</si>
  <si>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</si>
  <si>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</si>
  <si>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</si>
  <si>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</si>
  <si>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</si>
  <si>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</si>
  <si>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</si>
  <si>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</si>
  <si>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</si>
  <si>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</si>
  <si>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</si>
  <si>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</si>
  <si>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</si>
  <si>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</si>
  <si>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</si>
  <si>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</si>
  <si>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</si>
  <si>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</si>
  <si>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</si>
  <si>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</si>
  <si>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</si>
  <si>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</si>
  <si>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</si>
  <si>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</si>
  <si>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</si>
  <si>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</si>
  <si>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</si>
  <si>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</si>
  <si>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</si>
  <si>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</si>
  <si>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</si>
  <si>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</si>
  <si>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</si>
  <si>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</si>
  <si>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</si>
  <si>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</si>
  <si>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</si>
  <si>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</si>
  <si>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</si>
  <si>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</si>
  <si>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</si>
  <si>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</si>
  <si>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</si>
  <si>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</si>
  <si>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</si>
  <si>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</si>
  <si>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</si>
  <si>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</si>
  <si>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</si>
  <si>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</si>
  <si>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</si>
  <si>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</si>
  <si>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</si>
  <si>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</si>
  <si>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</si>
  <si>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</si>
  <si>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</si>
  <si>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</si>
  <si>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</si>
  <si>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</si>
  <si>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</si>
  <si>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</si>
  <si>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</si>
  <si>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</si>
  <si>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</si>
  <si>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</si>
  <si>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</si>
  <si>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</si>
  <si>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</si>
  <si>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</si>
  <si>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</si>
  <si>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</si>
  <si>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</si>
  <si>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</si>
  <si>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</si>
  <si>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</si>
  <si>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</si>
  <si>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</si>
  <si>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</si>
  <si>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</si>
  <si>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</si>
  <si>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</si>
  <si>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</si>
  <si>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</si>
  <si>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</si>
  <si>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</si>
  <si>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</si>
  <si>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</si>
  <si>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</si>
  <si>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</si>
  <si>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</si>
  <si>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</si>
  <si>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</si>
  <si>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</si>
  <si>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</si>
  <si>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</si>
  <si>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</si>
  <si>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</si>
  <si>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</si>
  <si>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</si>
  <si>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</si>
  <si>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</si>
  <si>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</si>
  <si>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</si>
  <si>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</si>
  <si>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</si>
  <si>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</si>
  <si>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</si>
  <si>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</si>
  <si>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</si>
  <si>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</si>
  <si>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</si>
  <si>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</si>
  <si>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</si>
  <si>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</si>
  <si>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</si>
  <si>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</si>
  <si>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</si>
  <si>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</si>
  <si>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</si>
  <si>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</si>
  <si>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</si>
  <si>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</si>
  <si>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</si>
  <si>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</si>
  <si>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</si>
  <si>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</si>
  <si>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</si>
  <si>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</si>
  <si>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</si>
  <si>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</si>
  <si>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</si>
  <si>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</si>
  <si>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</si>
  <si>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</si>
  <si>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</si>
  <si>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</si>
  <si>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</si>
  <si>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</si>
  <si>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</si>
  <si>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</si>
  <si>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</si>
  <si>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</si>
  <si>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</si>
  <si>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</si>
  <si>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</si>
  <si>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</si>
  <si>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</si>
  <si>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</si>
  <si>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</si>
  <si>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</si>
  <si>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</si>
  <si>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</si>
  <si>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</si>
  <si>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</si>
  <si>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</si>
  <si>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</si>
  <si>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</si>
  <si>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</si>
  <si>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</si>
  <si>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</si>
  <si>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</si>
  <si>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</si>
  <si>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</si>
  <si>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</si>
  <si>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</si>
  <si>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</si>
  <si>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</si>
  <si>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</si>
  <si>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</si>
  <si>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</si>
  <si>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</si>
  <si>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</si>
  <si>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</si>
  <si>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</si>
  <si>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</si>
  <si>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</si>
  <si>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</si>
  <si>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</si>
  <si>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</si>
  <si>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</si>
  <si>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</si>
  <si>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</si>
  <si>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</si>
  <si>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</si>
  <si>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</si>
  <si>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</si>
  <si>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</si>
  <si>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</si>
  <si>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</si>
  <si>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</si>
  <si>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</si>
  <si>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</si>
  <si>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</si>
  <si>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</si>
  <si>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</si>
  <si>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</si>
  <si>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</si>
  <si>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</si>
  <si>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</si>
  <si>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</si>
  <si>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</si>
  <si>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</si>
  <si>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</si>
  <si>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</si>
  <si>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</si>
  <si>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</si>
  <si>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</si>
  <si>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</si>
  <si>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</si>
  <si>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</si>
  <si>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</si>
  <si>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</si>
  <si>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</si>
  <si>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</si>
  <si>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</si>
  <si>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</si>
  <si>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</si>
  <si>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</si>
  <si>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</si>
  <si>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</si>
  <si>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</si>
  <si>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</si>
  <si>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</si>
  <si>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</si>
  <si>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</si>
  <si>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</si>
  <si>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</si>
  <si>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</si>
  <si>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</si>
  <si>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</si>
  <si>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</si>
  <si>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</si>
  <si>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</si>
  <si>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</si>
  <si>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</si>
  <si>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</si>
  <si>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</si>
  <si>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</si>
  <si>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</si>
  <si>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</si>
  <si>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</si>
  <si>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</si>
  <si>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</si>
  <si>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</si>
  <si>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</si>
  <si>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</si>
  <si>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</si>
  <si>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</si>
  <si>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</si>
  <si>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</si>
  <si>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</si>
  <si>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</si>
  <si>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</si>
  <si>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</si>
  <si>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</si>
  <si>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</si>
  <si>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</si>
  <si>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</si>
  <si>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</si>
  <si>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</si>
  <si>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</si>
  <si>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</si>
  <si>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</si>
  <si>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</si>
  <si>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</si>
  <si>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</si>
  <si>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</si>
  <si>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</si>
  <si>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</si>
  <si>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</si>
  <si>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</si>
  <si>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</si>
  <si>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</si>
  <si>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</si>
  <si>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</si>
  <si>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</si>
  <si>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</si>
  <si>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</si>
  <si>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</si>
  <si>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</si>
  <si>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</si>
  <si>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</si>
  <si>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</si>
  <si>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</si>
  <si>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</si>
  <si>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</si>
  <si>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</si>
  <si>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</si>
  <si>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</si>
  <si>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</si>
  <si>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</si>
  <si>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</si>
  <si>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</si>
  <si>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</si>
  <si>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</si>
  <si>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</si>
  <si>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</si>
  <si>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</si>
  <si>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</si>
  <si>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</si>
  <si>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</si>
  <si>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</si>
  <si>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</si>
  <si>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</si>
  <si>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</si>
  <si>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</si>
  <si>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</si>
  <si>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</si>
  <si>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</si>
  <si>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</si>
  <si>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</si>
  <si>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</si>
  <si>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</si>
  <si>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</si>
  <si>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</si>
  <si>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</si>
  <si>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</si>
  <si>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</si>
  <si>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</si>
  <si>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</si>
  <si>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</si>
  <si>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</si>
  <si>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</si>
  <si>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</si>
  <si>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</si>
  <si>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</si>
  <si>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</si>
  <si>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</si>
  <si>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</si>
  <si>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</si>
  <si>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</si>
  <si>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</si>
  <si>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</si>
  <si>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</si>
  <si>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</si>
  <si>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</si>
  <si>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</si>
  <si>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</si>
  <si>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</si>
  <si>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</si>
  <si>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</si>
  <si>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</si>
  <si>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</si>
  <si>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</si>
  <si>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</si>
  <si>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</si>
  <si>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</si>
  <si>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</si>
  <si>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</si>
  <si>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</si>
  <si>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</si>
  <si>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</si>
  <si>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</si>
  <si>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</si>
  <si>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</si>
  <si>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</si>
  <si>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</si>
  <si>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</si>
  <si>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</si>
  <si>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</si>
  <si>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</si>
  <si>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</si>
  <si>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</si>
  <si>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</si>
  <si>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</si>
  <si>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</si>
  <si>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</si>
  <si>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</si>
  <si>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</si>
  <si>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</si>
  <si>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</si>
  <si>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</si>
  <si>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</si>
  <si>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</si>
  <si>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</si>
  <si>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</si>
  <si>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</si>
  <si>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</si>
  <si>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</si>
  <si>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</si>
  <si>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</si>
  <si>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</si>
  <si>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</si>
  <si>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</si>
  <si>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</si>
  <si>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</si>
  <si>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</si>
  <si>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</si>
  <si>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</si>
  <si>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</si>
  <si>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</si>
  <si>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</si>
  <si>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</si>
  <si>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</si>
  <si>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</si>
  <si>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</si>
  <si>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</si>
  <si>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</si>
  <si>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</si>
  <si>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</si>
  <si>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</si>
  <si>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</si>
  <si>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</si>
  <si>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</si>
  <si>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</si>
  <si>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</si>
  <si>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</si>
  <si>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</si>
  <si>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</si>
  <si>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</si>
  <si>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</si>
  <si>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</si>
  <si>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</si>
  <si>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</si>
  <si>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</si>
  <si>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</si>
  <si>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</si>
  <si>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</si>
  <si>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</si>
  <si>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</si>
  <si>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</si>
  <si>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</si>
  <si>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</si>
  <si>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</si>
  <si>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</si>
  <si>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</si>
  <si>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</si>
  <si>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</si>
  <si>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</si>
  <si>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</si>
  <si>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</si>
  <si>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</si>
  <si>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</si>
  <si>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</si>
  <si>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</si>
  <si>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</si>
  <si>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</si>
  <si>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</si>
  <si>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</si>
  <si>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</si>
  <si>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</si>
  <si>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</si>
  <si>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</si>
  <si>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</si>
  <si>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</si>
  <si>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</si>
  <si>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</si>
  <si>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</si>
  <si>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</si>
  <si>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</si>
  <si>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</si>
  <si>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</si>
  <si>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</si>
  <si>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</si>
  <si>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</si>
  <si>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</si>
  <si>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</si>
  <si>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</si>
  <si>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</si>
  <si>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</si>
  <si>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</si>
  <si>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</si>
  <si>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</si>
  <si>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</si>
  <si>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</si>
  <si>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</si>
  <si>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</si>
  <si>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</si>
  <si>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</si>
  <si>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</si>
  <si>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</si>
  <si>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</si>
  <si>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</si>
  <si>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</si>
  <si>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</si>
  <si>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</si>
  <si>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</si>
  <si>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</si>
  <si>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</si>
  <si>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</si>
  <si>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</si>
  <si>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</si>
  <si>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</si>
  <si>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</si>
  <si>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</si>
  <si>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</si>
  <si>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</si>
  <si>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</si>
  <si>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</si>
  <si>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</si>
  <si>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</si>
  <si>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</si>
  <si>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</si>
  <si>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</si>
  <si>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</si>
  <si>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</si>
  <si>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</si>
  <si>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</si>
  <si>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</si>
  <si>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</si>
  <si>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</si>
  <si>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</si>
  <si>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</si>
  <si>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</si>
  <si>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</si>
  <si>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</si>
  <si>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</si>
  <si>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</si>
  <si>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</si>
  <si>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</si>
  <si>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</si>
  <si>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</si>
  <si>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</si>
  <si>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</si>
  <si>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</si>
  <si>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</si>
  <si>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</si>
  <si>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</si>
  <si>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</si>
  <si>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</si>
  <si>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</si>
  <si>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</si>
  <si>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</si>
  <si>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</si>
  <si>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</si>
  <si>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</si>
  <si>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</si>
  <si>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</si>
  <si>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</si>
  <si>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</si>
  <si>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</si>
  <si>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</si>
  <si>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</si>
  <si>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</si>
  <si>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</si>
  <si>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</si>
  <si>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</si>
  <si>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</si>
  <si>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</si>
  <si>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</si>
  <si>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</si>
  <si>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</si>
  <si>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</si>
  <si>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</si>
  <si>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</si>
  <si>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</si>
  <si>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</si>
  <si>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</si>
  <si>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</si>
  <si>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</si>
  <si>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</si>
  <si>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</si>
  <si>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</si>
  <si>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</si>
  <si>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</si>
  <si>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</si>
  <si>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</si>
  <si>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</si>
  <si>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</si>
  <si>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</si>
  <si>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</si>
  <si>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</si>
  <si>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</si>
  <si>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</si>
  <si>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</si>
  <si>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</si>
  <si>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</si>
  <si>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</si>
  <si>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</si>
  <si>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</si>
  <si>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</si>
  <si>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</si>
  <si>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</si>
  <si>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</si>
  <si>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</si>
  <si>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</si>
  <si>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</si>
  <si>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</si>
  <si>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</si>
  <si>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</si>
  <si>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</si>
  <si>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</si>
  <si>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</si>
  <si>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</si>
  <si>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</si>
  <si>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</si>
  <si>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</si>
  <si>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</si>
  <si>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</si>
  <si>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</si>
  <si>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</si>
  <si>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</si>
  <si>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</si>
  <si>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</si>
  <si>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</si>
  <si>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</si>
  <si>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</si>
  <si>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</si>
  <si>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</si>
  <si>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</si>
  <si>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</si>
  <si>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</si>
  <si>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</si>
  <si>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</si>
  <si>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</si>
  <si>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</si>
  <si>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</si>
  <si>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</si>
  <si>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</si>
  <si>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</si>
  <si>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</si>
  <si>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</si>
  <si>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</si>
  <si>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</si>
  <si>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</si>
  <si>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</si>
  <si>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</si>
  <si>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</si>
  <si>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</si>
  <si>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</si>
  <si>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</si>
  <si>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</si>
  <si>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</si>
  <si>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</si>
  <si>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</si>
  <si>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</si>
  <si>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</si>
  <si>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</si>
  <si>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</si>
  <si>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</si>
  <si>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</si>
  <si>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</si>
  <si>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</si>
  <si>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</si>
  <si>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</si>
  <si>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</si>
  <si>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</si>
  <si>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</si>
  <si>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</si>
  <si>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</si>
  <si>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</si>
  <si>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</si>
  <si>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</si>
  <si>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</si>
  <si>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</si>
  <si>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</si>
  <si>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</si>
  <si>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</si>
  <si>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</si>
  <si>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</si>
  <si>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</si>
  <si>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</si>
  <si>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</si>
  <si>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</si>
  <si>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</si>
  <si>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</si>
  <si>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</si>
  <si>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</si>
  <si>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</si>
  <si>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</si>
  <si>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</si>
  <si>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</si>
  <si>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</si>
  <si>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</si>
  <si>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</si>
  <si>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</si>
  <si>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</si>
  <si>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</si>
  <si>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</si>
  <si>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</si>
  <si>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</si>
  <si>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</si>
  <si>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</si>
  <si>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</si>
  <si>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</si>
  <si>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</si>
  <si>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</si>
  <si>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</si>
  <si>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</si>
  <si>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</si>
  <si>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</si>
  <si>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</si>
  <si>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</si>
  <si>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</si>
  <si>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</si>
  <si>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</si>
  <si>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</si>
  <si>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</si>
  <si>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</si>
  <si>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</si>
  <si>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</si>
  <si>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</si>
  <si>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</si>
  <si>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</si>
  <si>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</si>
  <si>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</si>
  <si>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</si>
  <si>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</si>
  <si>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</si>
  <si>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</si>
  <si>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</si>
  <si>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</si>
  <si>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</si>
  <si>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</si>
  <si>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</si>
  <si>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</si>
  <si>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</si>
  <si>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</si>
  <si>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</si>
  <si>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</si>
  <si>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</si>
  <si>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</si>
  <si>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</si>
  <si>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</si>
  <si>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</si>
  <si>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</si>
  <si>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</si>
  <si>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</si>
  <si>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</si>
  <si>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</si>
  <si>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</si>
  <si>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</si>
  <si>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</si>
  <si>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</si>
  <si>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</si>
  <si>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</si>
  <si>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</si>
  <si>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</si>
  <si>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</si>
  <si>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</si>
  <si>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</si>
  <si>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</si>
  <si>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</si>
  <si>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</si>
  <si>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</si>
  <si>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</si>
  <si>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</si>
  <si>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</si>
  <si>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</si>
  <si>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</si>
  <si>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</si>
  <si>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</si>
  <si>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</si>
  <si>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</si>
  <si>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</si>
  <si>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</si>
  <si>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</si>
  <si>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</si>
  <si>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</si>
  <si>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</si>
  <si>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</si>
  <si>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</si>
  <si>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</si>
  <si>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</si>
  <si>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</si>
  <si>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</si>
  <si>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</si>
  <si>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</si>
  <si>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</si>
  <si>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</si>
  <si>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</si>
  <si>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</si>
  <si>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</si>
  <si>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</si>
  <si>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</si>
  <si>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</si>
  <si>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</si>
  <si>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</si>
  <si>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</si>
  <si>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</si>
  <si>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</si>
  <si>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</si>
  <si>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</si>
  <si>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</si>
  <si>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</si>
  <si>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</si>
  <si>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</si>
  <si>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</si>
  <si>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</si>
  <si>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</si>
  <si>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</si>
  <si>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</si>
  <si>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</si>
  <si>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</si>
  <si>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</si>
  <si>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</si>
  <si>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</si>
  <si>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</si>
  <si>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</si>
  <si>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</si>
  <si>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</si>
  <si>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</si>
  <si>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</si>
  <si>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</si>
  <si>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</si>
  <si>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</si>
  <si>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</si>
  <si>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</si>
  <si>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</si>
  <si>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</si>
  <si>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</si>
  <si>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</si>
  <si>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</si>
  <si>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</si>
  <si>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</si>
  <si>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</si>
  <si>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</si>
  <si>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</si>
  <si>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</si>
  <si>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</si>
  <si>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</si>
  <si>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</si>
  <si>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</si>
  <si>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</si>
  <si>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</si>
  <si>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</si>
  <si>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</si>
  <si>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</si>
  <si>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</si>
  <si>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</si>
  <si>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</si>
  <si>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</si>
  <si>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</si>
  <si>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</si>
  <si>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</si>
  <si>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</si>
  <si>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</si>
  <si>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</si>
  <si>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</si>
  <si>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</si>
  <si>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</si>
  <si>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</si>
  <si>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</si>
  <si>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</si>
  <si>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</si>
  <si>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</si>
  <si>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</si>
  <si>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</si>
  <si>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</si>
  <si>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</si>
  <si>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</si>
  <si>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</si>
  <si>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</si>
  <si>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</si>
  <si>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</si>
  <si>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</si>
  <si>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</si>
  <si>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</si>
  <si>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</si>
  <si>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</si>
  <si>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</si>
  <si>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</si>
  <si>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</si>
  <si>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</si>
  <si>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</si>
  <si>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</si>
  <si>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</si>
  <si>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</si>
  <si>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</si>
  <si>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</si>
  <si>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</si>
  <si>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</si>
  <si>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</si>
  <si>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</si>
  <si>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</si>
  <si>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</si>
  <si>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</si>
  <si>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</si>
  <si>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</si>
  <si>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</si>
  <si>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</si>
  <si>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</si>
  <si>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</si>
  <si>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</si>
  <si>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</si>
  <si>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</si>
  <si>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</si>
  <si>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</si>
  <si>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</si>
  <si>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</si>
  <si>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</si>
  <si>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</si>
  <si>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</si>
  <si>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</si>
  <si>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</si>
  <si>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</si>
  <si>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</si>
  <si>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</si>
  <si>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</si>
  <si>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</si>
  <si>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</si>
  <si>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</si>
  <si>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</si>
  <si>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</si>
  <si>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</si>
  <si>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</si>
  <si>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</si>
  <si>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</si>
  <si>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</si>
  <si>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</si>
  <si>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</si>
  <si>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</si>
  <si>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</si>
  <si>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</si>
  <si>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</si>
  <si>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</si>
  <si>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</si>
  <si>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</si>
  <si>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</si>
  <si>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</si>
  <si>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</si>
  <si>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</si>
  <si>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</si>
  <si>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</si>
  <si>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</si>
  <si>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</si>
  <si>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</si>
  <si>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</si>
  <si>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</si>
  <si>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</si>
  <si>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</si>
  <si>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</si>
  <si>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</si>
  <si>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</si>
  <si>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</si>
  <si>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</si>
  <si>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</si>
  <si>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</si>
  <si>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</si>
  <si>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</si>
  <si>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</si>
  <si>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</si>
  <si>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</si>
  <si>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</si>
  <si>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</si>
  <si>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</si>
  <si>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</si>
  <si>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</si>
  <si>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</si>
  <si>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</si>
  <si>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</si>
  <si>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</si>
  <si>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</si>
  <si>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</si>
  <si>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</si>
  <si>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</si>
  <si>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</si>
  <si>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</si>
  <si>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</si>
  <si>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</si>
  <si>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</si>
  <si>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</si>
  <si>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</si>
  <si>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</si>
  <si>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</si>
  <si>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</si>
  <si>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</si>
  <si>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</si>
  <si>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</si>
  <si>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</si>
  <si>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</si>
  <si>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</si>
  <si>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</si>
  <si>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</si>
  <si>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</si>
  <si>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</si>
  <si>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</si>
  <si>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</si>
  <si>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</si>
  <si>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</si>
  <si>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</si>
  <si>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</si>
  <si>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</si>
  <si>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</si>
  <si>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</si>
  <si>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</si>
  <si>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</si>
  <si>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</si>
  <si>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</si>
  <si>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</si>
  <si>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</si>
  <si>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</si>
  <si>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</si>
  <si>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</si>
  <si>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</si>
  <si>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</si>
  <si>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</si>
  <si>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</si>
  <si>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</si>
  <si>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</si>
  <si>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</si>
  <si>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</si>
  <si>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</si>
  <si>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</si>
  <si>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</si>
  <si>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</si>
  <si>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</si>
  <si>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</si>
  <si>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</si>
  <si>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</si>
  <si>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</si>
  <si>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</si>
  <si>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</si>
  <si>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</si>
  <si>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</si>
  <si>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</si>
  <si>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</si>
  <si>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</si>
  <si>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</si>
  <si>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</si>
  <si>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</si>
  <si>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</si>
  <si>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</si>
  <si>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</si>
  <si>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</si>
  <si>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</si>
  <si>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</si>
  <si>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</si>
  <si>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</si>
  <si>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</si>
  <si>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</si>
  <si>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</si>
  <si>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</si>
  <si>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</si>
  <si>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</si>
  <si>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</si>
  <si>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</si>
  <si>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</si>
  <si>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</si>
  <si>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</si>
  <si>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</si>
  <si>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</si>
  <si>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</si>
  <si>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</si>
  <si>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</si>
  <si>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</si>
  <si>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</si>
  <si>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</si>
  <si>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</si>
  <si>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</si>
  <si>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</si>
  <si>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</si>
  <si>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</si>
  <si>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</si>
  <si>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</si>
  <si>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</si>
  <si>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</si>
  <si>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</si>
  <si>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</si>
  <si>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</si>
  <si>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</si>
  <si>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</si>
  <si>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</si>
  <si>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</si>
  <si>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</si>
  <si>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</si>
  <si>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</si>
  <si>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</si>
  <si>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</si>
  <si>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</si>
  <si>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</si>
  <si>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</si>
  <si>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</si>
  <si>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</si>
  <si>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</si>
  <si>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</si>
  <si>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</si>
  <si>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</si>
  <si>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</si>
  <si>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</si>
  <si>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</si>
  <si>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</si>
  <si>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</si>
  <si>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</si>
  <si>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</si>
  <si>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</si>
  <si>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</si>
  <si>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</si>
  <si>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</si>
  <si>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</si>
  <si>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</si>
  <si>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</si>
  <si>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</si>
  <si>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</si>
  <si>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</si>
  <si>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</si>
  <si>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</si>
  <si>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</si>
  <si>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</si>
  <si>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</si>
  <si>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</si>
  <si>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</si>
  <si>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</si>
  <si>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</si>
  <si>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</si>
  <si>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</si>
  <si>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</si>
  <si>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</si>
  <si>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</si>
  <si>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</si>
  <si>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</si>
  <si>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</si>
  <si>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</si>
  <si>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</si>
  <si>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</si>
  <si>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</si>
  <si>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</si>
  <si>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</si>
  <si>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</si>
  <si>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</si>
  <si>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</si>
  <si>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</si>
  <si>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</si>
  <si>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</si>
  <si>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</si>
  <si>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</si>
  <si>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</si>
  <si>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</si>
  <si>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</si>
  <si>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</si>
  <si>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</si>
  <si>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</si>
  <si>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</si>
  <si>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</si>
  <si>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</si>
  <si>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</si>
  <si>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</si>
  <si>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</si>
  <si>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</si>
  <si>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</si>
  <si>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</si>
  <si>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</si>
  <si>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</si>
  <si>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</si>
  <si>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</si>
  <si>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</si>
  <si>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</si>
  <si>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</si>
  <si>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</si>
  <si>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</si>
  <si>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</si>
  <si>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</si>
  <si>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</si>
  <si>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</si>
  <si>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</si>
  <si>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</si>
  <si>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</si>
  <si>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</si>
  <si>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</si>
  <si>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</si>
  <si>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</si>
  <si>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</si>
  <si>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</si>
  <si>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</si>
  <si>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</si>
  <si>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</si>
  <si>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</si>
  <si>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</si>
  <si>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</si>
  <si>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</si>
  <si>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</si>
  <si>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</si>
  <si>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</si>
  <si>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</si>
  <si>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</si>
  <si>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</si>
  <si>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</si>
  <si>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</si>
  <si>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</si>
  <si>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</si>
  <si>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</si>
  <si>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</si>
  <si>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</si>
  <si>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</si>
  <si>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</si>
  <si>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</si>
  <si>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</si>
  <si>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</si>
  <si>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</si>
  <si>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</si>
  <si>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</si>
  <si>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</si>
  <si>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</si>
  <si>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</si>
  <si>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</si>
  <si>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</si>
  <si>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</si>
  <si>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</si>
  <si>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</si>
  <si>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</si>
  <si>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</si>
  <si>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</si>
  <si>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</si>
  <si>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</si>
  <si>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</si>
  <si>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</si>
  <si>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</si>
  <si>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</si>
  <si>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</si>
  <si>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</si>
  <si>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</si>
  <si>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</si>
  <si>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</si>
  <si>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</si>
  <si>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</si>
  <si>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</si>
  <si>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</si>
  <si>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</si>
  <si>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</si>
  <si>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</si>
  <si>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</si>
  <si>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</si>
  <si>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</si>
  <si>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</si>
  <si>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</si>
  <si>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</si>
  <si>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</si>
  <si>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</si>
  <si>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</si>
  <si>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</si>
  <si>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</si>
  <si>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</si>
  <si>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</si>
  <si>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</si>
  <si>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</si>
  <si>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</si>
  <si>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</si>
  <si>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</si>
  <si>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</si>
  <si>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</si>
  <si>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</si>
  <si>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</si>
  <si>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</si>
  <si>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</si>
  <si>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</si>
  <si>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</si>
  <si>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</si>
  <si>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</si>
  <si>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</si>
  <si>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</si>
  <si>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</si>
  <si>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</si>
  <si>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</si>
  <si>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</si>
  <si>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</si>
  <si>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</si>
  <si>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</si>
  <si>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</si>
  <si>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</si>
  <si>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</si>
  <si>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</si>
  <si>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</si>
  <si>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</si>
  <si>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</si>
  <si>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</si>
  <si>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</si>
  <si>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</si>
  <si>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</si>
  <si>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</si>
  <si>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</si>
  <si>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</si>
  <si>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</si>
  <si>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</si>
  <si>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</si>
  <si>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</si>
  <si>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</si>
  <si>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</si>
  <si>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</si>
  <si>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</si>
  <si>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</si>
  <si>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</si>
  <si>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</si>
  <si>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</si>
  <si>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</si>
  <si>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</si>
  <si>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</si>
  <si>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</si>
  <si>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</si>
  <si>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</si>
  <si>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</si>
  <si>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</si>
  <si>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</si>
  <si>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</si>
  <si>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</si>
  <si>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</si>
  <si>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</si>
  <si>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</si>
  <si>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</si>
  <si>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</si>
  <si>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</si>
  <si>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</si>
  <si>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</si>
  <si>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</si>
  <si>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</si>
  <si>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</si>
  <si>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</si>
  <si>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</si>
  <si>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</si>
  <si>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</si>
  <si>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</si>
  <si>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</si>
  <si>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</si>
  <si>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</si>
  <si>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</si>
  <si>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</si>
  <si>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</si>
  <si>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</si>
  <si>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</si>
  <si>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</si>
  <si>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</si>
  <si>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</si>
  <si>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</si>
  <si>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</si>
  <si>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</si>
  <si>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</si>
  <si>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</si>
  <si>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</si>
  <si>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</si>
  <si>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</si>
  <si>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</si>
  <si>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</si>
  <si>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</si>
  <si>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</si>
  <si>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</si>
  <si>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</si>
  <si>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</si>
  <si>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</si>
  <si>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</si>
  <si>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</si>
  <si>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</si>
  <si>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</si>
  <si>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</si>
  <si>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</si>
  <si>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</si>
  <si>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</si>
  <si>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</si>
  <si>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</si>
  <si>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</si>
  <si>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</si>
  <si>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</si>
  <si>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</si>
  <si>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</si>
  <si>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</si>
  <si>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</si>
  <si>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</si>
  <si>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</si>
  <si>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</si>
  <si>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</si>
  <si>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</si>
  <si>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</si>
  <si>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</si>
  <si>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</si>
  <si>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</si>
  <si>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</si>
  <si>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</si>
  <si>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</si>
  <si>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</si>
  <si>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</si>
  <si>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</si>
  <si>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</si>
  <si>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</si>
  <si>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</si>
  <si>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</si>
  <si>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</si>
  <si>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</si>
  <si>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</si>
  <si>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</si>
  <si>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</si>
  <si>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</si>
  <si>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</si>
  <si>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</si>
  <si>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</si>
  <si>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</si>
  <si>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</si>
  <si>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</si>
  <si>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</si>
  <si>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</si>
  <si>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</si>
  <si>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</si>
  <si>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</si>
  <si>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</si>
  <si>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</si>
  <si>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</si>
  <si>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</si>
  <si>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</si>
  <si>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</si>
  <si>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</si>
  <si>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</si>
  <si>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</si>
  <si>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</si>
  <si>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</si>
  <si>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</si>
  <si>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</si>
  <si>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</si>
  <si>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</si>
  <si>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</si>
  <si>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</si>
  <si>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</si>
  <si>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</si>
  <si>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</si>
  <si>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</si>
  <si>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</si>
  <si>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</si>
  <si>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</si>
  <si>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</si>
  <si>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</si>
  <si>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</si>
  <si>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</si>
  <si>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</si>
  <si>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</si>
  <si>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</si>
  <si>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</si>
  <si>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</si>
  <si>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</si>
  <si>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</si>
  <si>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</si>
  <si>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</si>
  <si>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</si>
  <si>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</si>
  <si>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</si>
  <si>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</si>
  <si>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</si>
  <si>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</si>
  <si>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</si>
  <si>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</si>
  <si>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</si>
  <si>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</si>
  <si>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</si>
  <si>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</si>
  <si>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</si>
  <si>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</si>
  <si>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</si>
  <si>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</si>
  <si>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</si>
  <si>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</si>
  <si>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</si>
  <si>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</si>
  <si>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</si>
  <si>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</si>
  <si>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</si>
  <si>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</si>
  <si>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</si>
  <si>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</si>
  <si>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</si>
  <si>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</si>
  <si>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</si>
  <si>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</si>
  <si>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</si>
  <si>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</si>
  <si>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</si>
  <si>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</si>
  <si>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</si>
  <si>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</si>
  <si>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</si>
  <si>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</si>
  <si>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</si>
  <si>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</si>
  <si>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</si>
  <si>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</si>
  <si>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</si>
  <si>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</si>
  <si>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</si>
  <si>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</si>
  <si>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</si>
  <si>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</si>
  <si>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</si>
  <si>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</si>
  <si>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</si>
  <si>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</si>
  <si>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</si>
  <si>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</si>
  <si>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</si>
  <si>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</si>
  <si>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</si>
  <si>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</si>
  <si>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</si>
  <si>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</si>
  <si>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</si>
  <si>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</si>
  <si>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</si>
  <si>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</si>
  <si>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</si>
  <si>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</si>
  <si>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</si>
  <si>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</si>
  <si>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</si>
  <si>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</si>
  <si>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</si>
  <si>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</si>
  <si>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</si>
  <si>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</si>
  <si>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</si>
  <si>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</si>
  <si>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</si>
  <si>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</si>
  <si>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</si>
  <si>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</si>
  <si>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</si>
  <si>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</si>
  <si>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</si>
  <si>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</si>
  <si>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</si>
  <si>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</si>
  <si>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</si>
  <si>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</si>
  <si>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</si>
  <si>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</si>
  <si>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</si>
  <si>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</si>
  <si>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</si>
  <si>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</si>
  <si>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</si>
  <si>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</si>
  <si>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</si>
  <si>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</si>
  <si>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</si>
  <si>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</si>
  <si>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</si>
  <si>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</si>
  <si>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</si>
  <si>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</si>
  <si>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</si>
  <si>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</si>
  <si>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</si>
  <si>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</si>
  <si>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</si>
  <si>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</si>
  <si>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</si>
  <si>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</si>
  <si>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</si>
  <si>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</si>
  <si>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</si>
  <si>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</si>
  <si>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</si>
  <si>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</si>
  <si>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</si>
  <si>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</si>
  <si>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</si>
  <si>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</si>
  <si>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</si>
  <si>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</si>
  <si>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</si>
  <si>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</si>
  <si>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</si>
  <si>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</si>
  <si>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</si>
  <si>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</si>
  <si>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</si>
  <si>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</si>
  <si>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</si>
  <si>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</si>
  <si>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</si>
  <si>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</si>
  <si>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</si>
  <si>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</si>
  <si>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</si>
  <si>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</si>
  <si>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</si>
  <si>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</si>
  <si>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</si>
  <si>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</si>
  <si>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</si>
  <si>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</si>
  <si>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</si>
  <si>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</si>
  <si>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</si>
  <si>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</si>
  <si>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</si>
  <si>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</si>
  <si>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</si>
  <si>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</si>
  <si>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</si>
  <si>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</si>
  <si>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</si>
  <si>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</si>
  <si>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</si>
  <si>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</si>
  <si>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</si>
  <si>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</si>
  <si>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</si>
  <si>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</si>
  <si>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</si>
  <si>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</si>
  <si>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</si>
  <si>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</si>
  <si>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</si>
  <si>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</si>
  <si>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</si>
  <si>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</si>
  <si>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</si>
  <si>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</si>
  <si>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</si>
  <si>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</si>
  <si>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</si>
  <si>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</si>
  <si>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</si>
  <si>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</si>
  <si>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</si>
  <si>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</si>
  <si>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</si>
  <si>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</si>
  <si>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</si>
  <si>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</si>
  <si>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</si>
  <si>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</si>
  <si>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</si>
  <si>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</si>
  <si>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</si>
  <si>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</si>
  <si>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</si>
  <si>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</si>
  <si>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</si>
  <si>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</si>
  <si>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</si>
  <si>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</si>
  <si>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</si>
  <si>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</si>
  <si>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</si>
  <si>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</si>
  <si>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</si>
  <si>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</si>
  <si>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</si>
  <si>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</si>
  <si>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</si>
  <si>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</si>
  <si>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</si>
  <si>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</si>
  <si>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</si>
  <si>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</si>
  <si>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</si>
  <si>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</si>
  <si>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</si>
  <si>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</si>
  <si>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</si>
  <si>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</si>
  <si>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</si>
  <si>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</si>
  <si>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</si>
  <si>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</si>
  <si>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</si>
  <si>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</si>
  <si>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</si>
  <si>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</si>
  <si>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</si>
  <si>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</si>
  <si>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</si>
  <si>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</si>
  <si>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</si>
  <si>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</si>
  <si>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</si>
  <si>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</si>
  <si>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</si>
  <si>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</si>
  <si>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</si>
  <si>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</si>
  <si>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</si>
  <si>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</si>
  <si>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</si>
  <si>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</si>
  <si>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</si>
  <si>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</si>
  <si>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</si>
  <si>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</si>
  <si>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</si>
  <si>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</si>
  <si>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</si>
  <si>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</si>
  <si>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</si>
  <si>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</si>
  <si>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</si>
  <si>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</si>
  <si>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</si>
  <si>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</si>
  <si>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</si>
  <si>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</si>
  <si>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</si>
  <si>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</si>
  <si>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</si>
  <si>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</si>
  <si>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</si>
  <si>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</si>
  <si>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</si>
  <si>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</si>
  <si>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</si>
  <si>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</si>
  <si>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</si>
  <si>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</si>
  <si>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</si>
  <si>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</si>
  <si>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</si>
  <si>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</si>
  <si>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</si>
  <si>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</si>
  <si>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</si>
  <si>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</si>
  <si>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</si>
  <si>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</si>
  <si>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</si>
  <si>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</si>
  <si>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</si>
  <si>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</si>
  <si>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</si>
  <si>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</si>
  <si>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</si>
  <si>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</si>
  <si>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</si>
  <si>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</si>
  <si>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</si>
  <si>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</si>
  <si>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</si>
  <si>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</si>
  <si>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</si>
  <si>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</si>
  <si>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</si>
  <si>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</si>
  <si>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</si>
  <si>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</si>
  <si>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</si>
  <si>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</si>
  <si>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</si>
  <si>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</si>
  <si>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</si>
  <si>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</si>
  <si>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</si>
  <si>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</si>
  <si>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</si>
  <si>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</si>
  <si>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</si>
  <si>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</si>
  <si>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</si>
  <si>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</si>
  <si>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</si>
  <si>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</si>
  <si>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</si>
  <si>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</si>
  <si>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</si>
  <si>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</si>
  <si>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</si>
  <si>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</si>
  <si>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</si>
  <si>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</si>
  <si>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</si>
  <si>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</si>
  <si>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</si>
  <si>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</si>
  <si>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</si>
  <si>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</si>
  <si>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</si>
  <si>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</si>
  <si>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</si>
  <si>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</si>
  <si>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</si>
  <si>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</si>
  <si>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</si>
  <si>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</si>
  <si>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</si>
  <si>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</si>
  <si>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</si>
  <si>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</si>
  <si>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</si>
  <si>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</si>
  <si>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</si>
  <si>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</si>
  <si>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</si>
  <si>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</si>
  <si>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</si>
  <si>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</si>
  <si>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</si>
  <si>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</si>
  <si>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</si>
  <si>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</si>
  <si>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</si>
  <si>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</si>
  <si>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</si>
  <si>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</si>
  <si>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</si>
  <si>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</si>
  <si>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</si>
  <si>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</si>
  <si>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</si>
  <si>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</si>
  <si>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</si>
  <si>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</si>
  <si>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</si>
  <si>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</si>
  <si>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</si>
  <si>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</si>
  <si>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</si>
  <si>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</si>
  <si>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</si>
  <si>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</si>
  <si>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</si>
  <si>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</si>
  <si>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</si>
  <si>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</si>
  <si>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</si>
  <si>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</si>
  <si>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</si>
  <si>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</si>
  <si>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</si>
  <si>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</si>
  <si>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</si>
  <si>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</si>
  <si>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</si>
  <si>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</si>
  <si>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</si>
  <si>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</si>
  <si>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</si>
  <si>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</si>
  <si>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</si>
  <si>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</si>
  <si>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</si>
  <si>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</si>
  <si>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</si>
  <si>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</si>
  <si>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</si>
  <si>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</si>
  <si>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</si>
  <si>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</si>
  <si>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</si>
  <si>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</si>
  <si>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</si>
  <si>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</si>
  <si>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</si>
  <si>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</si>
  <si>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</si>
  <si>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</si>
  <si>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</si>
  <si>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</si>
  <si>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</si>
  <si>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</si>
  <si>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</si>
  <si>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</si>
  <si>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</si>
  <si>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</si>
  <si>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</si>
  <si>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</si>
  <si>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</si>
  <si>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</si>
  <si>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</si>
  <si>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</si>
  <si>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</si>
  <si>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</si>
  <si>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</si>
  <si>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</si>
  <si>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</si>
  <si>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</si>
  <si>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</si>
  <si>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</si>
  <si>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</si>
  <si>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</si>
  <si>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</si>
  <si>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</si>
  <si>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</si>
  <si>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</si>
  <si>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</si>
  <si>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</si>
  <si>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</si>
  <si>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</si>
  <si>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</si>
  <si>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</si>
  <si>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</si>
  <si>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</si>
  <si>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</si>
  <si>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</si>
  <si>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</si>
  <si>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</si>
  <si>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</si>
  <si>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</si>
  <si>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</si>
  <si>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</si>
  <si>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</si>
  <si>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</si>
  <si>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</si>
  <si>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</si>
  <si>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</si>
  <si>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</si>
  <si>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</si>
  <si>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</si>
  <si>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</si>
  <si>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</si>
  <si>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</si>
  <si>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</si>
  <si>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</si>
  <si>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</si>
  <si>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</si>
  <si>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</si>
  <si>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</si>
  <si>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</si>
  <si>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</si>
  <si>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</si>
  <si>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</si>
  <si>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</si>
  <si>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</si>
  <si>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</si>
  <si>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</si>
  <si>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</si>
  <si>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</si>
  <si>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</si>
  <si>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</si>
  <si>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</si>
  <si>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</si>
  <si>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</si>
  <si>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</si>
  <si>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</si>
  <si>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</si>
  <si>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</si>
  <si>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</si>
  <si>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</si>
  <si>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</si>
  <si>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</si>
  <si>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</si>
  <si>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</si>
  <si>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</si>
  <si>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</si>
  <si>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</si>
  <si>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</si>
  <si>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</si>
  <si>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</si>
  <si>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</si>
  <si>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</si>
  <si>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</si>
  <si>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</si>
  <si>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</si>
  <si>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</si>
  <si>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</si>
  <si>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</si>
  <si>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</si>
  <si>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</si>
  <si>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</si>
  <si>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</si>
  <si>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</si>
  <si>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</si>
  <si>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</si>
  <si>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</si>
  <si>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</si>
  <si>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</si>
  <si>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</si>
  <si>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</si>
  <si>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</si>
  <si>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</si>
  <si>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</si>
  <si>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</si>
  <si>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</si>
  <si>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</si>
  <si>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</si>
  <si>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</si>
  <si>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</si>
  <si>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</si>
  <si>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</si>
  <si>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</si>
  <si>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</si>
  <si>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</si>
  <si>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</si>
  <si>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</si>
  <si>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</si>
  <si>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</si>
  <si>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</si>
  <si>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</si>
  <si>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</si>
  <si>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</si>
  <si>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</si>
  <si>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</si>
  <si>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</si>
  <si>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</si>
  <si>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</si>
  <si>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</si>
  <si>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</si>
  <si>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</si>
  <si>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</si>
  <si>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</si>
  <si>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</si>
  <si>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</si>
  <si>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</si>
  <si>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</si>
  <si>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</si>
  <si>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</si>
  <si>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</si>
  <si>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</si>
  <si>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</si>
  <si>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</si>
  <si>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</si>
  <si>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</si>
  <si>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</si>
  <si>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</si>
  <si>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</si>
  <si>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</si>
  <si>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</si>
  <si>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</si>
  <si>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</si>
  <si>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</si>
  <si>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</si>
  <si>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</si>
  <si>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</si>
  <si>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</si>
  <si>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</si>
  <si>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</si>
  <si>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</si>
  <si>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</si>
  <si>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</si>
  <si>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</si>
  <si>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</si>
  <si>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</si>
  <si>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</si>
  <si>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</si>
  <si>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</si>
  <si>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</si>
  <si>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</si>
  <si>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</si>
  <si>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</si>
  <si>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</si>
  <si>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</si>
  <si>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</si>
  <si>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</si>
  <si>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</si>
  <si>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</si>
  <si>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</si>
  <si>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</si>
  <si>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</si>
  <si>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</si>
  <si>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</si>
  <si>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</si>
  <si>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</si>
  <si>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</si>
  <si>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</si>
  <si>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</si>
  <si>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</si>
  <si>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</si>
  <si>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</si>
  <si>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</si>
  <si>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</si>
  <si>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</si>
  <si>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</si>
  <si>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</si>
  <si>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</si>
  <si>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</si>
  <si>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</si>
  <si>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</si>
  <si>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</si>
  <si>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</si>
  <si>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</si>
  <si>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</si>
  <si>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</si>
  <si>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</si>
  <si>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</si>
  <si>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</si>
  <si>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</si>
  <si>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</si>
  <si>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</si>
  <si>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</si>
  <si>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</si>
  <si>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</si>
  <si>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</si>
  <si>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</si>
  <si>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</si>
  <si>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</si>
  <si>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</si>
  <si>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</si>
  <si>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</si>
  <si>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</si>
  <si>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</si>
  <si>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</si>
  <si>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</si>
  <si>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</si>
  <si>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</si>
  <si>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</si>
  <si>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</si>
  <si>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</si>
  <si>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</si>
  <si>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</si>
  <si>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</si>
  <si>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</si>
  <si>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</si>
  <si>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</si>
  <si>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</si>
  <si>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</si>
  <si>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</si>
  <si>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</si>
  <si>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</si>
  <si>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</si>
  <si>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</si>
  <si>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</si>
  <si>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</si>
  <si>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</si>
  <si>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</si>
  <si>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</si>
  <si>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</si>
  <si>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</si>
  <si>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</si>
  <si>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</si>
  <si>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</si>
  <si>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</si>
  <si>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</si>
  <si>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</si>
  <si>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</si>
  <si>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</si>
  <si>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</si>
  <si>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</si>
  <si>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</si>
  <si>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</si>
  <si>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</si>
  <si>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</si>
  <si>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</si>
  <si>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</si>
  <si>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</si>
  <si>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</si>
  <si>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</si>
  <si>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</si>
  <si>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</si>
  <si>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</si>
  <si>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</si>
  <si>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</si>
  <si>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</si>
  <si>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</si>
  <si>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</si>
  <si>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</si>
  <si>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</si>
  <si>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</si>
  <si>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</si>
  <si>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</si>
  <si>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</si>
  <si>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</si>
  <si>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</si>
  <si>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</si>
  <si>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</si>
  <si>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</si>
  <si>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</si>
  <si>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</si>
  <si>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</si>
  <si>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</si>
  <si>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</si>
  <si>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</si>
  <si>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</si>
  <si>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</si>
  <si>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</si>
  <si>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</si>
  <si>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</si>
  <si>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</si>
  <si>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</si>
  <si>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</si>
  <si>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</si>
  <si>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</si>
  <si>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</si>
  <si>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</si>
  <si>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</si>
  <si>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</si>
  <si>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</si>
  <si>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</si>
  <si>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</si>
  <si>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</si>
  <si>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</si>
  <si>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</si>
  <si>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</si>
  <si>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</si>
  <si>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</si>
  <si>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</si>
  <si>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</si>
  <si>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</si>
  <si>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</si>
  <si>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</si>
  <si>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</si>
  <si>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</si>
  <si>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</si>
  <si>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</si>
  <si>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</si>
  <si>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</si>
  <si>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</si>
  <si>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</si>
  <si>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</si>
  <si>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</si>
  <si>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</si>
  <si>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</si>
  <si>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</si>
  <si>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</si>
  <si>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</si>
  <si>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</si>
  <si>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</si>
  <si>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</si>
  <si>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</si>
  <si>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</si>
  <si>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</si>
  <si>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</si>
  <si>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</si>
  <si>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</si>
  <si>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</si>
  <si>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</si>
  <si>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</si>
  <si>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</si>
  <si>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</si>
  <si>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</si>
  <si>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</si>
  <si>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</si>
  <si>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</si>
  <si>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</si>
  <si>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</si>
  <si>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</si>
  <si>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</si>
  <si>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</si>
  <si>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</si>
  <si>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</si>
  <si>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</si>
  <si>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</si>
  <si>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</si>
  <si>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</si>
  <si>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</si>
  <si>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</si>
  <si>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</si>
  <si>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</si>
  <si>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</si>
  <si>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</si>
  <si>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</si>
  <si>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</si>
  <si>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</si>
  <si>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</si>
  <si>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</si>
  <si>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</si>
  <si>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</si>
  <si>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</si>
  <si>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</si>
  <si>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</si>
  <si>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</si>
  <si>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</si>
  <si>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</si>
  <si>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</si>
  <si>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</si>
  <si>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</si>
  <si>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</si>
  <si>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</si>
  <si>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</si>
  <si>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</si>
  <si>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</si>
  <si>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</si>
  <si>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</si>
  <si>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</si>
  <si>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</si>
  <si>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</si>
  <si>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</si>
  <si>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</si>
  <si>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</si>
  <si>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</si>
  <si>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</si>
  <si>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</si>
  <si>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</si>
  <si>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</si>
  <si>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</si>
  <si>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</si>
  <si>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</si>
  <si>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</si>
  <si>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</si>
  <si>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</si>
  <si>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</si>
  <si>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</si>
  <si>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</si>
  <si>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</si>
  <si>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</si>
  <si>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</si>
  <si>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</si>
  <si>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</si>
  <si>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</si>
  <si>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</si>
  <si>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</si>
  <si>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</si>
  <si>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</si>
  <si>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</si>
  <si>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</si>
  <si>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</si>
  <si>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</si>
  <si>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</si>
  <si>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</si>
  <si>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</si>
  <si>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</si>
  <si>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</si>
  <si>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</si>
  <si>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</si>
  <si>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</si>
  <si>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</si>
  <si>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</si>
  <si>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</si>
  <si>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</si>
  <si>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</si>
  <si>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</si>
  <si>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</si>
  <si>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</si>
  <si>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</si>
  <si>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</si>
  <si>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</si>
  <si>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</si>
  <si>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</si>
  <si>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</si>
  <si>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</si>
  <si>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</si>
  <si>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</si>
  <si>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</si>
  <si>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</si>
  <si>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</si>
  <si>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</si>
  <si>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</si>
  <si>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</si>
  <si>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</si>
  <si>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</si>
  <si>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</si>
  <si>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</si>
  <si>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</si>
  <si>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</si>
  <si>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</si>
  <si>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</si>
  <si>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</si>
  <si>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</si>
  <si>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</si>
  <si>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</si>
  <si>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</si>
  <si>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</si>
  <si>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</si>
  <si>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</si>
  <si>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</si>
  <si>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</si>
  <si>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</si>
  <si>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</si>
  <si>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</si>
  <si>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</si>
  <si>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</si>
  <si>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</si>
  <si>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</si>
  <si>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</si>
  <si>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</si>
  <si>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</si>
  <si>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</si>
  <si>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</si>
  <si>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</si>
  <si>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</si>
  <si>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</si>
  <si>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</si>
  <si>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</si>
  <si>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</si>
  <si>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</si>
  <si>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</si>
  <si>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</si>
  <si>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</si>
  <si>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</si>
  <si>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</si>
  <si>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</si>
  <si>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</si>
  <si>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</si>
  <si>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</si>
  <si>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</si>
  <si>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</si>
  <si>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</si>
  <si>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</si>
  <si>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</si>
  <si>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</si>
  <si>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</si>
  <si>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</si>
  <si>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</si>
  <si>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</si>
  <si>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</si>
  <si>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</si>
  <si>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</si>
  <si>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</si>
  <si>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</si>
  <si>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</si>
  <si>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</si>
  <si>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</si>
  <si>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</si>
  <si>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</si>
  <si>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</si>
  <si>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</si>
  <si>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</si>
  <si>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</si>
  <si>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</si>
  <si>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</si>
  <si>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</si>
  <si>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</si>
  <si>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</si>
  <si>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</si>
  <si>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</si>
  <si>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</si>
  <si>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</si>
  <si>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</si>
  <si>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</si>
  <si>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</si>
  <si>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</si>
  <si>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</si>
  <si>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</si>
  <si>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</si>
  <si>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</si>
  <si>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</si>
  <si>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</si>
  <si>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</si>
  <si>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</si>
  <si>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</si>
  <si>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</si>
  <si>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</si>
  <si>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</si>
  <si>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</si>
  <si>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</si>
  <si>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</si>
  <si>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</si>
  <si>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</si>
  <si>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</si>
  <si>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</si>
  <si>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</si>
  <si>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</si>
  <si>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</si>
  <si>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</si>
  <si>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</si>
  <si>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</si>
  <si>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</si>
  <si>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</si>
  <si>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</si>
  <si>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</si>
  <si>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</si>
  <si>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</si>
  <si>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</si>
  <si>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</si>
  <si>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</si>
  <si>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</si>
  <si>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</si>
  <si>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</si>
  <si>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</si>
  <si>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</si>
  <si>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</si>
  <si>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</si>
  <si>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</si>
  <si>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</si>
  <si>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</si>
  <si>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</si>
  <si>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</si>
  <si>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</si>
  <si>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</si>
  <si>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</si>
  <si>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</si>
  <si>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</si>
  <si>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</si>
  <si>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</si>
  <si>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</si>
  <si>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</si>
  <si>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</si>
  <si>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</si>
  <si>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</si>
  <si>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</si>
  <si>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</si>
  <si>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</si>
  <si>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</si>
  <si>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</si>
  <si>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</si>
  <si>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</si>
  <si>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</si>
  <si>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</si>
  <si>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</si>
  <si>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</si>
  <si>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</si>
  <si>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</si>
  <si>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</si>
  <si>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</si>
  <si>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</si>
  <si>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</si>
  <si>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</si>
  <si>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</si>
  <si>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</si>
  <si>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</si>
  <si>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</si>
  <si>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</si>
  <si>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</si>
  <si>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</si>
  <si>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</si>
  <si>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</si>
  <si>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</si>
  <si>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</si>
  <si>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</si>
  <si>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</si>
  <si>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</si>
  <si>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</si>
  <si>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</si>
  <si>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</si>
  <si>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</si>
  <si>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</si>
  <si>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</si>
  <si>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</si>
  <si>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</si>
  <si>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</si>
  <si>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</si>
  <si>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</si>
  <si>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</si>
  <si>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</si>
  <si>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</si>
  <si>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</si>
  <si>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</si>
  <si>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</si>
  <si>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</si>
  <si>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</si>
  <si>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</si>
  <si>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</si>
  <si>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</si>
  <si>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</si>
  <si>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</si>
  <si>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</si>
  <si>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</si>
  <si>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</si>
  <si>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</si>
  <si>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</si>
  <si>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</si>
  <si>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</si>
  <si>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</si>
  <si>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</si>
  <si>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</si>
  <si>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</si>
  <si>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</si>
  <si>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</si>
  <si>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</si>
  <si>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</si>
  <si>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</si>
  <si>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</si>
  <si>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</si>
  <si>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</si>
  <si>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</si>
  <si>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</si>
  <si>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</si>
  <si>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</si>
  <si>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</si>
  <si>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</si>
  <si>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</si>
  <si>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</si>
  <si>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</si>
  <si>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</si>
  <si>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</si>
  <si>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</si>
  <si>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</si>
  <si>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</si>
  <si>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</si>
  <si>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</si>
  <si>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</si>
  <si>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</si>
  <si>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</si>
  <si>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</si>
  <si>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</si>
  <si>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</si>
  <si>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</si>
  <si>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</si>
  <si>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</si>
  <si>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</si>
  <si>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</si>
  <si>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</si>
  <si>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</si>
  <si>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</si>
  <si>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</si>
  <si>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</si>
  <si>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</si>
  <si>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</si>
  <si>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</si>
  <si>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</si>
  <si>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</si>
  <si>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</si>
  <si>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</si>
  <si>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</si>
  <si>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</si>
  <si>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</si>
  <si>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</si>
  <si>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</si>
  <si>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</si>
  <si>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</si>
  <si>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</si>
  <si>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</si>
  <si>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</si>
  <si>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</si>
  <si>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</si>
  <si>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</si>
  <si>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</si>
  <si>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</si>
  <si>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</si>
  <si>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</si>
  <si>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</si>
  <si>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</si>
  <si>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</si>
  <si>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</si>
  <si>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</si>
  <si>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</si>
  <si>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</si>
  <si>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</si>
  <si>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</si>
  <si>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</si>
  <si>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</si>
  <si>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</si>
  <si>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</si>
  <si>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</si>
  <si>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</si>
  <si>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</si>
  <si>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</si>
  <si>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</si>
  <si>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</si>
  <si>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</si>
  <si>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</si>
  <si>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</si>
  <si>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</si>
  <si>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</si>
  <si>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</si>
  <si>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</si>
  <si>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</si>
  <si>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</si>
  <si>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</si>
  <si>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</si>
  <si>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</si>
  <si>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</si>
  <si>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</si>
  <si>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</si>
  <si>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</si>
  <si>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</si>
  <si>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</si>
  <si>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</si>
  <si>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</si>
  <si>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</si>
  <si>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</si>
  <si>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</si>
  <si>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</si>
  <si>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</si>
  <si>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</si>
  <si>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</si>
  <si>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</si>
  <si>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</si>
  <si>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</si>
  <si>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</si>
  <si>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</si>
  <si>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</si>
  <si>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</si>
  <si>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</si>
  <si>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</si>
  <si>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</si>
  <si>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</si>
  <si>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</si>
  <si>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</si>
  <si>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</si>
  <si>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</si>
  <si>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</si>
  <si>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</si>
  <si>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</si>
  <si>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</si>
  <si>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</si>
  <si>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</si>
  <si>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</si>
  <si>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</si>
  <si>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</si>
  <si>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</si>
  <si>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</si>
  <si>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</si>
  <si>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</si>
  <si>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</si>
  <si>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</si>
  <si>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</si>
  <si>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</si>
  <si>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</si>
  <si>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</si>
  <si>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</si>
  <si>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</si>
  <si>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</si>
  <si>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</si>
  <si>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</si>
  <si>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</si>
  <si>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</si>
  <si>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</si>
  <si>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</si>
  <si>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</si>
  <si>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</si>
  <si>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</si>
  <si>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</si>
  <si>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</si>
  <si>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</si>
  <si>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</si>
  <si>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</si>
  <si>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</si>
  <si>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</si>
  <si>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</si>
  <si>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</si>
  <si>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</si>
  <si>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</si>
  <si>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</si>
  <si>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</si>
  <si>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</si>
  <si>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</si>
  <si>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</si>
  <si>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</si>
  <si>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</si>
  <si>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</si>
  <si>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</si>
  <si>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</si>
  <si>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</si>
  <si>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</si>
  <si>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</si>
  <si>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</si>
  <si>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</si>
  <si>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</si>
  <si>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</si>
  <si>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</si>
  <si>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</si>
  <si>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</si>
  <si>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</si>
  <si>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</si>
  <si>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</si>
  <si>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</si>
  <si>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</si>
  <si>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</si>
  <si>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</si>
  <si>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</si>
  <si>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</si>
  <si>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</si>
  <si>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</si>
  <si>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</si>
  <si>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</si>
  <si>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</si>
  <si>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</si>
  <si>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</si>
  <si>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</si>
  <si>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</si>
  <si>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</si>
  <si>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</si>
  <si>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</si>
  <si>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</si>
  <si>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</si>
  <si>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</si>
  <si>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</si>
  <si>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</si>
  <si>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</si>
  <si>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</si>
  <si>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</si>
  <si>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</si>
  <si>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</si>
  <si>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</si>
  <si>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</si>
  <si>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</si>
  <si>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</si>
  <si>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</si>
  <si>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</si>
  <si>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</si>
  <si>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</si>
  <si>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</si>
  <si>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</si>
  <si>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</si>
  <si>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</si>
  <si>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</si>
  <si>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</si>
  <si>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</si>
  <si>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</si>
  <si>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</si>
  <si>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</si>
  <si>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</si>
  <si>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</si>
  <si>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</si>
  <si>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</si>
  <si>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</si>
  <si>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</si>
  <si>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</si>
  <si>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</si>
  <si>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</si>
  <si>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</si>
  <si>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</si>
  <si>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</si>
  <si>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</si>
  <si>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</si>
  <si>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</si>
  <si>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</si>
  <si>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</si>
  <si>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</si>
  <si>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</si>
  <si>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</si>
  <si>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</si>
  <si>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</si>
  <si>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</si>
  <si>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</si>
  <si>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</si>
  <si>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</si>
  <si>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</si>
  <si>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</si>
  <si>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</si>
  <si>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</si>
  <si>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</si>
  <si>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</si>
  <si>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</si>
  <si>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</si>
  <si>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</si>
  <si>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</si>
  <si>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</si>
  <si>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</si>
  <si>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</si>
  <si>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</si>
  <si>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</si>
  <si>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</si>
  <si>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</si>
  <si>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</si>
  <si>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</si>
  <si>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</si>
  <si>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</si>
  <si>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</si>
  <si>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</si>
  <si>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</si>
  <si>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</si>
  <si>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</si>
  <si>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</si>
  <si>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</si>
  <si>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</si>
  <si>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</si>
  <si>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</si>
  <si>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</si>
  <si>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</si>
  <si>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</si>
  <si>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</si>
  <si>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</si>
  <si>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</si>
  <si>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</si>
  <si>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</si>
  <si>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</si>
  <si>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</si>
  <si>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</si>
  <si>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</si>
  <si>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</si>
  <si>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</si>
  <si>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</si>
  <si>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</si>
  <si>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</si>
  <si>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</si>
  <si>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</si>
  <si>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</si>
  <si>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</si>
  <si>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</si>
  <si>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</si>
  <si>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</si>
  <si>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</si>
  <si>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</si>
  <si>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</si>
  <si>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</si>
  <si>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</si>
  <si>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</si>
  <si>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</si>
  <si>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</si>
  <si>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</si>
  <si>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</si>
  <si>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</si>
  <si>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</si>
  <si>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</si>
  <si>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</si>
  <si>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</si>
  <si>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</si>
  <si>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</si>
  <si>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</si>
  <si>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</si>
  <si>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</si>
  <si>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</si>
  <si>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</si>
  <si>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</si>
  <si>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</si>
  <si>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</si>
  <si>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</si>
  <si>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</si>
  <si>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</si>
  <si>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</si>
  <si>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</si>
  <si>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</si>
  <si>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</si>
  <si>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</si>
  <si>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</si>
  <si>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</si>
  <si>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</si>
  <si>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</si>
  <si>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</si>
  <si>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</si>
  <si>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</si>
  <si>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</si>
  <si>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</si>
  <si>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</si>
  <si>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</si>
  <si>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</si>
  <si>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</si>
  <si>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</si>
  <si>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</si>
  <si>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</si>
  <si>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</si>
  <si>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</si>
  <si>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</si>
  <si>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</si>
  <si>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</si>
  <si>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</si>
  <si>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</si>
  <si>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</si>
  <si>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</si>
  <si>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</si>
  <si>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</si>
  <si>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</si>
  <si>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</si>
  <si>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</si>
  <si>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</si>
  <si>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</si>
  <si>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</si>
  <si>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</si>
  <si>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</si>
  <si>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</si>
  <si>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</si>
  <si>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</si>
  <si>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</si>
  <si>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</si>
  <si>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</si>
  <si>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</si>
  <si>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</si>
  <si>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</si>
  <si>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</si>
  <si>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</si>
  <si>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</si>
  <si>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</si>
  <si>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</si>
  <si>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</si>
  <si>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</si>
  <si>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</si>
  <si>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</si>
  <si>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</si>
  <si>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</si>
  <si>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</si>
  <si>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</si>
  <si>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</si>
  <si>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</si>
  <si>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</si>
  <si>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</si>
  <si>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</si>
  <si>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</si>
  <si>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</si>
  <si>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</si>
  <si>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</si>
  <si>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</si>
  <si>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</si>
  <si>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</si>
  <si>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</si>
  <si>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</si>
  <si>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</si>
  <si>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</si>
  <si>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</si>
  <si>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</si>
  <si>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</si>
  <si>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</si>
  <si>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</si>
  <si>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</si>
  <si>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</si>
  <si>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</si>
  <si>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</si>
  <si>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</si>
  <si>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</si>
  <si>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</si>
  <si>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</si>
  <si>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</si>
  <si>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</si>
  <si>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</si>
  <si>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</si>
  <si>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</si>
  <si>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</si>
  <si>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</si>
  <si>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</si>
  <si>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</si>
  <si>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</si>
  <si>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</si>
  <si>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</si>
  <si>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</si>
  <si>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</si>
  <si>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</si>
  <si>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</si>
  <si>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</si>
  <si>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</si>
  <si>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</si>
  <si>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</si>
  <si>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</si>
  <si>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</si>
  <si>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</si>
  <si>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</si>
  <si>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</si>
  <si>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</si>
  <si>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</si>
  <si>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</si>
  <si>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</si>
  <si>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</si>
  <si>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</si>
  <si>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</si>
  <si>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</si>
  <si>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</si>
  <si>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</si>
  <si>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</si>
  <si>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</si>
  <si>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</si>
  <si>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</si>
  <si>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</si>
  <si>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</si>
  <si>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</si>
  <si>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</si>
  <si>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</si>
  <si>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</si>
  <si>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</si>
  <si>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</si>
  <si>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</si>
  <si>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</si>
  <si>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</si>
  <si>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</si>
  <si>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</si>
  <si>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</si>
  <si>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</si>
  <si>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</si>
  <si>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</si>
  <si>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</si>
  <si>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</si>
  <si>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</si>
  <si>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</si>
  <si>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</si>
  <si>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</si>
  <si>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</si>
  <si>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</si>
  <si>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</si>
  <si>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</si>
  <si>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</si>
  <si>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</si>
  <si>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</si>
  <si>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</si>
  <si>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</si>
  <si>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</si>
  <si>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</si>
  <si>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</si>
  <si>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</si>
  <si>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</si>
  <si>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</si>
  <si>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</si>
  <si>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</si>
  <si>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</si>
  <si>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</si>
  <si>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</si>
  <si>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</si>
  <si>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</si>
  <si>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</si>
  <si>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</si>
  <si>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</si>
  <si>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</si>
  <si>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</si>
  <si>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</si>
  <si>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</si>
  <si>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</si>
  <si>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</si>
  <si>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</si>
  <si>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</si>
  <si>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</si>
  <si>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</si>
  <si>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</si>
  <si>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</si>
  <si>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</si>
  <si>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</si>
  <si>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</si>
  <si>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</si>
  <si>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</si>
  <si>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</si>
  <si>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</si>
  <si>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</si>
  <si>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</si>
  <si>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</si>
  <si>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</si>
  <si>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</si>
  <si>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</si>
  <si>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</si>
  <si>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</si>
  <si>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</si>
  <si>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</si>
  <si>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</si>
  <si>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</si>
  <si>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</si>
  <si>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</si>
  <si>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</si>
  <si>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</si>
  <si>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</si>
  <si>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</si>
  <si>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</si>
  <si>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</si>
  <si>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</si>
  <si>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</si>
  <si>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</si>
  <si>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</si>
  <si>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</si>
  <si>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</si>
  <si>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</si>
  <si>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</si>
  <si>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</si>
  <si>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</si>
  <si>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</si>
  <si>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</si>
  <si>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</si>
  <si>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</si>
  <si>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</si>
  <si>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</si>
  <si>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</si>
  <si>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</si>
  <si>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</si>
  <si>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</si>
  <si>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</si>
  <si>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</si>
  <si>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</si>
  <si>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</si>
  <si>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</si>
  <si>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</si>
  <si>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</si>
  <si>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</si>
  <si>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</si>
  <si>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</si>
  <si>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</si>
  <si>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</si>
  <si>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</si>
  <si>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</si>
  <si>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</si>
  <si>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</si>
  <si>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</si>
  <si>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</si>
  <si>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</si>
  <si>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</si>
  <si>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</si>
  <si>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</si>
  <si>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</si>
  <si>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</si>
  <si>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</si>
  <si>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</si>
  <si>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</si>
  <si>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</si>
  <si>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</si>
  <si>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</si>
  <si>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</si>
  <si>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</si>
  <si>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</si>
  <si>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</si>
  <si>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</si>
  <si>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</si>
  <si>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</si>
  <si>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</si>
  <si>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</si>
  <si>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</si>
  <si>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</si>
  <si>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</si>
  <si>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</si>
  <si>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</si>
  <si>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</si>
  <si>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</si>
  <si>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</si>
  <si>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</si>
  <si>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</si>
  <si>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</si>
  <si>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</si>
  <si>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</si>
  <si>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</si>
  <si>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</si>
  <si>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</si>
  <si>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</si>
  <si>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</si>
  <si>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</si>
  <si>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</si>
  <si>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</si>
  <si>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</si>
  <si>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</si>
  <si>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</si>
  <si>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</si>
  <si>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</si>
  <si>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</si>
  <si>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</si>
  <si>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</si>
  <si>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</si>
  <si>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</si>
  <si>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</si>
  <si>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</si>
  <si>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</si>
  <si>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</si>
  <si>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</si>
  <si>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</si>
  <si>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</si>
  <si>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</si>
  <si>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</si>
  <si>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</si>
  <si>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</si>
  <si>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</si>
  <si>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</si>
  <si>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</si>
  <si>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</si>
  <si>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</si>
  <si>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</si>
  <si>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</si>
  <si>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</si>
  <si>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</si>
  <si>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</si>
  <si>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</si>
  <si>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</si>
  <si>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</si>
  <si>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</si>
  <si>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</si>
  <si>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</si>
  <si>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</si>
  <si>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</si>
  <si>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</si>
  <si>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</si>
  <si>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</si>
  <si>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</si>
  <si>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</si>
  <si>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</si>
  <si>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</si>
  <si>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</si>
  <si>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</si>
  <si>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</si>
  <si>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</si>
  <si>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</si>
  <si>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</si>
  <si>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</si>
  <si>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</si>
  <si>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</si>
  <si>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</si>
  <si>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</si>
  <si>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</si>
  <si>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</si>
  <si>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</si>
  <si>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</si>
  <si>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</si>
  <si>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</si>
  <si>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</si>
  <si>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</si>
  <si>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</si>
  <si>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</si>
  <si>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</si>
  <si>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</si>
  <si>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</si>
  <si>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</si>
  <si>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</si>
  <si>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</si>
  <si>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</si>
  <si>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</si>
  <si>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</si>
  <si>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</si>
  <si>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</si>
  <si>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</si>
  <si>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</si>
  <si>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</si>
  <si>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</si>
  <si>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</si>
  <si>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</si>
  <si>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</si>
  <si>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</si>
  <si>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</si>
  <si>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</si>
  <si>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</si>
  <si>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</si>
  <si>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</si>
  <si>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</si>
  <si>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</si>
  <si>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</si>
  <si>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</si>
  <si>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</si>
  <si>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</si>
  <si>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</si>
  <si>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</si>
  <si>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</si>
  <si>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</si>
  <si>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</si>
  <si>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</si>
  <si>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</si>
  <si>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</si>
  <si>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</si>
  <si>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</si>
  <si>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</si>
  <si>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</si>
  <si>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</si>
  <si>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</si>
  <si>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</si>
  <si>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</si>
  <si>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</si>
  <si>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</si>
  <si>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</si>
  <si>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</si>
  <si>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</si>
  <si>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</si>
  <si>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</si>
  <si>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</si>
  <si>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</si>
  <si>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</si>
  <si>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</si>
  <si>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</si>
  <si>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</si>
  <si>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</si>
  <si>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</si>
  <si>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</si>
  <si>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</si>
  <si>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</si>
  <si>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</si>
  <si>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</si>
  <si>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</si>
  <si>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</si>
  <si>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</si>
  <si>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</si>
  <si>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</si>
  <si>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</si>
  <si>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</si>
  <si>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</si>
  <si>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</si>
  <si>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</si>
  <si>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</si>
  <si>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</si>
  <si>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</si>
  <si>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</si>
  <si>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</si>
  <si>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</si>
  <si>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</si>
  <si>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</si>
  <si>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</si>
  <si>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</si>
  <si>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</si>
  <si>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</si>
  <si>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</si>
  <si>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</si>
  <si>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</si>
  <si>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</si>
  <si>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</si>
  <si>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</si>
  <si>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</si>
  <si>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</si>
  <si>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</si>
  <si>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</si>
  <si>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</si>
  <si>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</si>
  <si>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</si>
  <si>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</si>
  <si>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</si>
  <si>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</si>
  <si>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</si>
  <si>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</si>
  <si>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</si>
  <si>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</si>
  <si>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</si>
  <si>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</si>
  <si>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</si>
  <si>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</si>
  <si>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</si>
  <si>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</si>
  <si>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</si>
  <si>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</si>
  <si>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</si>
  <si>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</si>
  <si>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</si>
  <si>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</si>
  <si>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</si>
  <si>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</si>
  <si>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</si>
  <si>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</si>
  <si>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</si>
  <si>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</si>
  <si>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</si>
  <si>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</si>
  <si>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</si>
  <si>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</si>
  <si>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</si>
  <si>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</si>
  <si>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</si>
  <si>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</si>
  <si>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</si>
  <si>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</si>
  <si>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</si>
  <si>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</si>
  <si>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</si>
  <si>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</si>
  <si>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</si>
  <si>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</si>
  <si>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</si>
  <si>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</si>
  <si>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</si>
  <si>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</si>
  <si>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</si>
  <si>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</si>
  <si>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</si>
  <si>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</si>
  <si>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</si>
  <si>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</si>
  <si>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</si>
  <si>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</si>
  <si>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</si>
  <si>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</si>
  <si>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</si>
  <si>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</si>
  <si>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</si>
  <si>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</si>
  <si>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</si>
  <si>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</si>
  <si>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</si>
  <si>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</si>
  <si>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</si>
  <si>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</si>
  <si>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</si>
  <si>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</si>
  <si>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</si>
  <si>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</si>
  <si>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</si>
  <si>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</si>
  <si>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</si>
  <si>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</si>
  <si>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</si>
  <si>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</si>
  <si>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</si>
  <si>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</si>
  <si>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</si>
  <si>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</si>
  <si>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</si>
  <si>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</si>
  <si>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</si>
  <si>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</si>
  <si>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</si>
  <si>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</si>
  <si>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</si>
  <si>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</si>
  <si>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</si>
  <si>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</si>
  <si>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</si>
  <si>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</si>
  <si>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</si>
  <si>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</si>
  <si>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</si>
  <si>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</si>
  <si>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</si>
  <si>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</si>
  <si>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</si>
  <si>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</si>
  <si>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</si>
  <si>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</si>
  <si>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</si>
  <si>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</si>
  <si>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</si>
  <si>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</si>
  <si>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</si>
  <si>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</si>
  <si>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</si>
  <si>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</si>
  <si>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</si>
  <si>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</si>
  <si>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</si>
  <si>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</si>
  <si>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</si>
  <si>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</si>
  <si>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</si>
  <si>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</si>
  <si>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</si>
  <si>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</si>
  <si>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</si>
  <si>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</si>
  <si>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</si>
  <si>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</si>
  <si>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</si>
  <si>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</si>
  <si>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</si>
  <si>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</si>
  <si>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</si>
  <si>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</si>
  <si>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</si>
  <si>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</si>
  <si>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</si>
  <si>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</si>
  <si>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</si>
  <si>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</si>
  <si>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</si>
  <si>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</si>
  <si>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</si>
  <si>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</si>
  <si>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</si>
  <si>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</si>
  <si>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</si>
  <si>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</si>
  <si>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</si>
  <si>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</si>
  <si>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</si>
  <si>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</si>
  <si>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</si>
  <si>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</si>
  <si>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</si>
  <si>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</si>
  <si>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</si>
  <si>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</si>
  <si>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</si>
  <si>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</si>
  <si>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</si>
  <si>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</si>
  <si>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</si>
  <si>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</si>
  <si>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</si>
  <si>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</si>
  <si>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</si>
  <si>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</si>
  <si>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</si>
  <si>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</si>
  <si>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</si>
  <si>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</si>
  <si>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</si>
  <si>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</si>
  <si>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</si>
  <si>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</si>
  <si>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</si>
  <si>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</si>
  <si>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</si>
  <si>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</si>
  <si>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</si>
  <si>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</si>
  <si>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</si>
  <si>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</si>
  <si>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</si>
  <si>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</si>
  <si>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</si>
  <si>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</si>
  <si>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</si>
  <si>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</si>
  <si>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</si>
  <si>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</si>
  <si>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</si>
  <si>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</si>
  <si>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</si>
  <si>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</si>
  <si>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</si>
  <si>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</si>
  <si>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</si>
  <si>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</si>
  <si>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</si>
  <si>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</si>
  <si>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</si>
  <si>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</si>
  <si>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</si>
  <si>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</si>
  <si>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</si>
  <si>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</si>
  <si>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</si>
  <si>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</si>
  <si>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</si>
  <si>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</si>
  <si>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</si>
  <si>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</si>
  <si>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</si>
  <si>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</si>
  <si>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</si>
  <si>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</si>
  <si>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</si>
  <si>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</si>
  <si>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</si>
  <si>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</si>
  <si>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</si>
  <si>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</si>
  <si>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</si>
  <si>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</si>
  <si>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</si>
  <si>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</si>
  <si>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</si>
  <si>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</si>
  <si>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</si>
  <si>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</si>
  <si>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</si>
  <si>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</si>
  <si>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</si>
  <si>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</si>
  <si>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</si>
  <si>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</si>
  <si>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</si>
  <si>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</si>
  <si>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</si>
  <si>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</si>
  <si>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</si>
  <si>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</si>
  <si>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</si>
  <si>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</si>
  <si>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</si>
  <si>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</si>
  <si>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</si>
  <si>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</si>
  <si>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</si>
  <si>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</si>
  <si>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</si>
  <si>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</si>
  <si>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</si>
  <si>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</si>
  <si>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</si>
  <si>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</si>
  <si>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</si>
  <si>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</si>
  <si>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</si>
  <si>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</si>
  <si>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</si>
  <si>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</si>
  <si>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</si>
  <si>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</si>
  <si>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</si>
  <si>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</si>
  <si>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</si>
  <si>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</si>
  <si>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</si>
  <si>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</si>
  <si>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</si>
  <si>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</si>
  <si>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</si>
  <si>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</si>
  <si>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</si>
  <si>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</si>
  <si>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</si>
  <si>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</si>
  <si>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</si>
  <si>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</si>
  <si>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</si>
  <si>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</si>
  <si>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</si>
  <si>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</si>
  <si>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</si>
  <si>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</si>
  <si>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</si>
  <si>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</si>
  <si>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</si>
  <si>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</si>
  <si>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</si>
  <si>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</si>
  <si>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</si>
  <si>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</si>
  <si>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</si>
  <si>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</si>
  <si>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</si>
  <si>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</si>
  <si>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</si>
  <si>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</si>
  <si>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</si>
  <si>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</si>
  <si>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</si>
  <si>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</si>
  <si>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</si>
  <si>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</si>
  <si>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</si>
  <si>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</si>
  <si>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</si>
  <si>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</si>
  <si>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</si>
  <si>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</si>
  <si>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</si>
  <si>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</si>
  <si>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</si>
  <si>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</si>
  <si>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</si>
  <si>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</si>
  <si>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</si>
  <si>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</si>
  <si>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</si>
  <si>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</si>
  <si>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</si>
  <si>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</si>
  <si>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</si>
  <si>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</si>
  <si>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</si>
  <si>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</si>
  <si>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</si>
  <si>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</si>
  <si>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</si>
  <si>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</si>
  <si>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</si>
  <si>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</si>
  <si>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</si>
  <si>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</si>
  <si>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</si>
  <si>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</si>
  <si>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</si>
  <si>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</si>
  <si>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</si>
  <si>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</si>
  <si>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</si>
  <si>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</si>
  <si>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</si>
  <si>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</si>
  <si>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</si>
  <si>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</si>
  <si>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</si>
  <si>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</si>
  <si>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</si>
  <si>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</si>
  <si>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</si>
  <si>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</si>
  <si>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</si>
  <si>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</si>
  <si>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</si>
  <si>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</si>
  <si>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</si>
  <si>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</si>
  <si>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</si>
  <si>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</si>
  <si>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</si>
  <si>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</si>
  <si>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</si>
  <si>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</si>
  <si>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</si>
  <si>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</si>
  <si>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</si>
  <si>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</si>
  <si>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</si>
  <si>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</si>
  <si>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</si>
  <si>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</si>
  <si>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</si>
  <si>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</si>
  <si>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</si>
  <si>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</si>
  <si>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</si>
  <si>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</si>
  <si>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</si>
  <si>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</si>
  <si>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</si>
  <si>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</si>
  <si>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</si>
  <si>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</si>
  <si>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</si>
  <si>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</si>
  <si>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</si>
  <si>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</si>
  <si>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</si>
  <si>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</si>
  <si>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</si>
  <si>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</si>
  <si>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</si>
  <si>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</si>
  <si>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</si>
  <si>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</si>
  <si>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</si>
  <si>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</si>
  <si>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</si>
  <si>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</si>
  <si>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</si>
  <si>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</si>
  <si>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</si>
  <si>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</si>
  <si>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</si>
  <si>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</si>
  <si>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</si>
  <si>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</si>
  <si>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</si>
  <si>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</si>
  <si>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</si>
  <si>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</si>
  <si>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</si>
  <si>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</si>
  <si>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</si>
  <si>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</si>
  <si>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</si>
  <si>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</si>
  <si>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</si>
  <si>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</si>
  <si>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</si>
  <si>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</si>
  <si>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</si>
  <si>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</si>
  <si>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</si>
  <si>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</si>
  <si>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</si>
  <si>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</si>
  <si>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</si>
  <si>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</si>
  <si>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</si>
  <si>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</si>
  <si>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</si>
  <si>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</si>
  <si>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</si>
  <si>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</si>
  <si>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</si>
  <si>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</si>
  <si>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</si>
  <si>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</si>
  <si>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</si>
  <si>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</si>
  <si>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</si>
  <si>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</si>
  <si>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</si>
  <si>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</si>
  <si>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</si>
  <si>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</si>
  <si>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</si>
  <si>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</si>
  <si>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</si>
  <si>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</si>
  <si>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</si>
  <si>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</si>
  <si>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</si>
  <si>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</si>
  <si>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</si>
  <si>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</si>
  <si>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</si>
  <si>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</si>
  <si>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</si>
  <si>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</si>
  <si>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</si>
  <si>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</si>
  <si>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</si>
  <si>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</si>
  <si>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</si>
  <si>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</si>
  <si>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</si>
  <si>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</si>
  <si>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</si>
  <si>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</si>
  <si>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</si>
  <si>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</si>
  <si>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</si>
  <si>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</si>
  <si>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</si>
  <si>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</si>
  <si>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</si>
  <si>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</si>
  <si>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</si>
  <si>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</si>
  <si>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</si>
  <si>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</si>
  <si>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</si>
  <si>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</si>
  <si>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</si>
  <si>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</si>
  <si>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</si>
  <si>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</si>
  <si>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</si>
  <si>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</si>
  <si>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</si>
  <si>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</si>
  <si>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</si>
  <si>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</si>
  <si>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</si>
  <si>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</si>
  <si>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</si>
  <si>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</si>
  <si>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</si>
  <si>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</si>
  <si>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</si>
  <si>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</si>
  <si>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</si>
  <si>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</si>
  <si>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</si>
  <si>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</si>
  <si>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</si>
  <si>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</si>
  <si>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</si>
  <si>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</si>
  <si>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</si>
  <si>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</si>
  <si>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</si>
  <si>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</si>
  <si>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</si>
  <si>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</si>
  <si>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</si>
  <si>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</si>
  <si>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</si>
  <si>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</si>
  <si>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</si>
  <si>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</si>
  <si>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</si>
  <si>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</si>
  <si>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</si>
  <si>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</si>
  <si>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</si>
  <si>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</si>
  <si>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</si>
  <si>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</si>
  <si>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</si>
  <si>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</si>
  <si>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</si>
  <si>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</si>
  <si>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</si>
  <si>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</si>
  <si>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</si>
  <si>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</si>
  <si>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</si>
  <si>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</si>
  <si>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</si>
  <si>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</si>
  <si>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</si>
  <si>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</si>
  <si>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</si>
  <si>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</si>
  <si>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</si>
  <si>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</si>
  <si>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</si>
  <si>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</si>
  <si>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</si>
  <si>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</si>
  <si>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</si>
  <si>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</si>
  <si>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</si>
  <si>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</si>
  <si>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</si>
  <si>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</si>
  <si>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</si>
  <si>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</si>
  <si>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</si>
  <si>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</si>
  <si>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</si>
  <si>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</si>
  <si>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</si>
  <si>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</si>
  <si>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</si>
  <si>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</si>
  <si>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</si>
  <si>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</si>
  <si>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</si>
  <si>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</si>
  <si>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</si>
  <si>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</si>
  <si>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</si>
  <si>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</si>
  <si>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</si>
  <si>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</si>
  <si>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</si>
  <si>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</si>
  <si>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</si>
  <si>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</si>
  <si>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</si>
  <si>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</si>
  <si>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</si>
  <si>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</si>
  <si>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</si>
  <si>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</si>
  <si>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</si>
  <si>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</si>
  <si>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</si>
  <si>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</si>
  <si>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</si>
  <si>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</si>
  <si>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</si>
  <si>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</si>
  <si>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</si>
  <si>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</si>
  <si>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</si>
  <si>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</si>
  <si>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</si>
  <si>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</si>
  <si>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</si>
  <si>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</si>
  <si>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</si>
  <si>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</si>
  <si>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</si>
  <si>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</si>
  <si>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</si>
  <si>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</si>
  <si>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</si>
  <si>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</si>
  <si>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</si>
  <si>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</si>
  <si>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</si>
  <si>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</si>
  <si>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</si>
  <si>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</si>
  <si>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</si>
  <si>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</si>
  <si>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</si>
  <si>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</si>
  <si>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</si>
  <si>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</si>
  <si>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</si>
  <si>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</si>
  <si>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</si>
  <si>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</si>
  <si>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</si>
  <si>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</si>
  <si>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</si>
  <si>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</si>
  <si>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</si>
  <si>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</si>
  <si>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</si>
  <si>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</si>
  <si>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</si>
  <si>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</si>
  <si>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</si>
  <si>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</si>
  <si>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</si>
  <si>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</si>
  <si>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</si>
  <si>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</si>
  <si>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</si>
  <si>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</si>
  <si>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</si>
  <si>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</si>
  <si>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</si>
  <si>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</si>
  <si>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</si>
  <si>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</si>
  <si>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</si>
  <si>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</si>
  <si>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</si>
  <si>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</si>
  <si>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</si>
  <si>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</si>
  <si>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</si>
  <si>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</si>
  <si>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</si>
  <si>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</si>
  <si>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</si>
  <si>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</si>
  <si>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</si>
  <si>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</si>
  <si>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</si>
  <si>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</si>
  <si>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</si>
  <si>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</si>
  <si>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</si>
  <si>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</si>
  <si>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</si>
  <si>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</si>
  <si>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</si>
  <si>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</si>
  <si>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</si>
  <si>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</si>
  <si>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</si>
  <si>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</si>
  <si>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</si>
  <si>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</si>
  <si>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</si>
  <si>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</si>
  <si>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</si>
  <si>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</si>
  <si>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</si>
  <si>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</si>
  <si>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</si>
  <si>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</si>
  <si>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</si>
  <si>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</si>
  <si>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</si>
  <si>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</si>
  <si>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</si>
  <si>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</si>
  <si>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</si>
  <si>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</si>
  <si>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</si>
  <si>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</si>
  <si>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</si>
  <si>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</si>
  <si>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</si>
  <si>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</si>
  <si>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</si>
  <si>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</si>
  <si>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</si>
  <si>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</si>
  <si>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</si>
  <si>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</si>
  <si>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</si>
  <si>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</si>
  <si>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</si>
  <si>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</si>
  <si>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</si>
  <si>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</si>
  <si>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</si>
  <si>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</si>
  <si>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</si>
  <si>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</si>
  <si>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</si>
  <si>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</si>
  <si>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</si>
  <si>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</si>
  <si>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</si>
  <si>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</si>
  <si>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</si>
  <si>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</si>
  <si>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</si>
  <si>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</si>
  <si>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</si>
  <si>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</si>
  <si>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</si>
  <si>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</si>
  <si>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</si>
  <si>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</si>
  <si>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</si>
  <si>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</si>
  <si>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</si>
  <si>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</si>
  <si>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</si>
  <si>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</si>
  <si>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</si>
  <si>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</si>
  <si>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</si>
  <si>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</si>
  <si>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</si>
  <si>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</si>
  <si>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</si>
  <si>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</si>
  <si>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</si>
  <si>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</si>
  <si>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</si>
  <si>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</si>
  <si>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</si>
  <si>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</si>
  <si>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</si>
  <si>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</si>
  <si>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</si>
  <si>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</si>
  <si>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</si>
  <si>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</si>
  <si>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</si>
  <si>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</si>
  <si>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</si>
  <si>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</si>
  <si>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</si>
  <si>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</si>
  <si>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</si>
  <si>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</si>
  <si>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</si>
  <si>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</si>
  <si>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</si>
  <si>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</si>
  <si>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</si>
  <si>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</si>
  <si>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</si>
  <si>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</si>
  <si>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</si>
  <si>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</si>
  <si>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</si>
  <si>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</si>
  <si>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</si>
  <si>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</si>
  <si>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</si>
  <si>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</si>
  <si>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</si>
  <si>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</si>
  <si>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</si>
  <si>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</si>
  <si>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</si>
  <si>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</si>
  <si>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</si>
  <si>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</si>
  <si>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</si>
  <si>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</si>
  <si>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</si>
  <si>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</si>
  <si>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</si>
  <si>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</si>
  <si>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</si>
  <si>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</si>
  <si>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</si>
  <si>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</si>
  <si>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</si>
  <si>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</si>
  <si>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</si>
  <si>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</si>
  <si>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</si>
  <si>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</si>
  <si>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</si>
  <si>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</si>
  <si>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</si>
  <si>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</si>
  <si>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</si>
  <si>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</si>
  <si>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</si>
  <si>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</si>
  <si>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</si>
  <si>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</si>
  <si>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</si>
  <si>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</si>
  <si>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</si>
  <si>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</si>
  <si>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</si>
  <si>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</si>
  <si>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</si>
  <si>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</si>
  <si>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</si>
  <si>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</si>
  <si>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</si>
  <si>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</si>
  <si>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</si>
  <si>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</si>
  <si>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</si>
  <si>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</si>
  <si>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</si>
  <si>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</si>
  <si>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</si>
  <si>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</si>
  <si>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</si>
  <si>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</si>
  <si>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</si>
  <si>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</si>
  <si>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</si>
  <si>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</si>
  <si>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</si>
  <si>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</si>
  <si>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</si>
  <si>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</si>
  <si>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</si>
  <si>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</si>
  <si>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</si>
  <si>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</si>
  <si>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</si>
  <si>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</si>
  <si>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</si>
  <si>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</si>
  <si>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</si>
  <si>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</si>
  <si>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</si>
  <si>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</si>
  <si>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</si>
  <si>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</si>
  <si>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</si>
  <si>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</si>
  <si>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</si>
  <si>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</si>
  <si>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</si>
  <si>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</si>
  <si>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</si>
  <si>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</si>
  <si>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</si>
  <si>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</si>
  <si>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</si>
  <si>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</si>
  <si>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</si>
  <si>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</si>
  <si>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</si>
  <si>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</si>
  <si>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</si>
  <si>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</si>
  <si>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</si>
  <si>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</si>
  <si>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</si>
  <si>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</si>
  <si>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</si>
  <si>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</si>
  <si>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</si>
  <si>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</si>
  <si>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</si>
  <si>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</si>
  <si>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</si>
  <si>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</si>
  <si>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</si>
  <si>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</si>
  <si>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</si>
  <si>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</si>
  <si>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</si>
  <si>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</si>
  <si>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</si>
  <si>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</si>
  <si>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</si>
  <si>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</si>
  <si>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</si>
  <si>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</si>
  <si>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</si>
  <si>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</si>
  <si>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</si>
  <si>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</si>
  <si>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</si>
  <si>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</si>
  <si>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</si>
  <si>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</si>
  <si>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</si>
  <si>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</si>
  <si>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</si>
  <si>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</si>
  <si>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</si>
  <si>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</si>
  <si>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</si>
  <si>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</si>
  <si>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</si>
  <si>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</si>
  <si>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</si>
  <si>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</si>
  <si>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</si>
  <si>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</si>
  <si>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</si>
  <si>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</si>
  <si>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</si>
  <si>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</si>
  <si>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</si>
  <si>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</si>
  <si>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</si>
  <si>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</si>
  <si>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</si>
  <si>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</si>
  <si>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</si>
  <si>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</si>
  <si>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</si>
  <si>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</si>
  <si>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</si>
  <si>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</si>
  <si>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</si>
  <si>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</si>
  <si>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</si>
  <si>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</si>
  <si>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</si>
  <si>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</si>
  <si>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</si>
  <si>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</si>
  <si>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</si>
  <si>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</si>
  <si>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</si>
  <si>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</si>
  <si>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</si>
  <si>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</si>
  <si>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</si>
  <si>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</si>
  <si>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</si>
  <si>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</si>
  <si>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</si>
  <si>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</si>
  <si>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</si>
  <si>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</si>
  <si>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</si>
  <si>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</si>
  <si>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</si>
  <si>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</si>
  <si>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</si>
  <si>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</si>
  <si>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</si>
  <si>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</si>
  <si>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</si>
  <si>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</si>
  <si>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</si>
  <si>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</si>
  <si>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</si>
  <si>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</si>
  <si>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</si>
  <si>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</si>
  <si>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</si>
  <si>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</si>
  <si>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</si>
  <si>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</si>
  <si>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</si>
  <si>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</si>
  <si>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</si>
  <si>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</si>
  <si>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</si>
  <si>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</si>
  <si>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</si>
  <si>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</si>
  <si>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</si>
  <si>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</si>
  <si>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</si>
  <si>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</si>
  <si>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</si>
  <si>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</si>
  <si>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</si>
  <si>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</si>
  <si>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</si>
  <si>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</si>
  <si>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</si>
  <si>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</si>
  <si>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</si>
  <si>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</si>
  <si>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</si>
  <si>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</si>
  <si>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</si>
  <si>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</si>
  <si>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</si>
  <si>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</si>
  <si>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</si>
  <si>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</si>
  <si>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</si>
  <si>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</si>
  <si>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</si>
  <si>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</si>
  <si>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</si>
  <si>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</si>
  <si>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</si>
  <si>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</si>
  <si>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</si>
  <si>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</si>
  <si>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</si>
  <si>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</si>
  <si>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</si>
  <si>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</si>
  <si>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</si>
  <si>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</si>
  <si>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</si>
  <si>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</si>
  <si>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</si>
  <si>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</si>
  <si>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</si>
  <si>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</si>
  <si>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</si>
  <si>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</si>
  <si>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</si>
  <si>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</si>
  <si>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</si>
  <si>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</si>
  <si>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</si>
  <si>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</si>
  <si>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</si>
  <si>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</si>
  <si>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</si>
  <si>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</si>
  <si>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</si>
  <si>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</si>
  <si>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</si>
  <si>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</si>
  <si>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</si>
  <si>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</si>
  <si>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</si>
  <si>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</si>
  <si>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</si>
  <si>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</si>
  <si>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</si>
  <si>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</si>
  <si>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</si>
  <si>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</si>
  <si>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</si>
  <si>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</si>
  <si>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</si>
  <si>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</si>
  <si>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</si>
  <si>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</si>
  <si>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</si>
  <si>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</si>
  <si>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</si>
  <si>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</si>
  <si>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</si>
  <si>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</si>
  <si>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</si>
  <si>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</si>
  <si>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</si>
  <si>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</si>
  <si>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</si>
  <si>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</si>
  <si>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</si>
  <si>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</si>
  <si>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</si>
  <si>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</si>
  <si>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</si>
  <si>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</si>
  <si>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</si>
  <si>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</si>
  <si>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</si>
  <si>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</si>
  <si>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</si>
  <si>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</si>
  <si>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</si>
  <si>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</si>
  <si>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</si>
  <si>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</si>
  <si>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</si>
  <si>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</si>
  <si>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</si>
  <si>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</si>
  <si>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</si>
  <si>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</si>
  <si>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</si>
  <si>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</si>
  <si>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</si>
  <si>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</si>
  <si>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</si>
  <si>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</si>
  <si>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</si>
  <si>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</si>
  <si>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</si>
  <si>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</si>
  <si>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</si>
  <si>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</si>
  <si>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</si>
  <si>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</si>
  <si>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</si>
  <si>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</si>
  <si>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</si>
  <si>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</si>
  <si>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</si>
  <si>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</si>
  <si>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</si>
  <si>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</si>
  <si>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</si>
  <si>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</si>
  <si>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</si>
  <si>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</si>
  <si>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</si>
  <si>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</si>
  <si>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</si>
  <si>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</si>
  <si>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</si>
  <si>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</si>
  <si>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</si>
  <si>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</si>
  <si>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</si>
  <si>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</si>
  <si>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</si>
  <si>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</si>
  <si>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</si>
  <si>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</si>
  <si>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</si>
  <si>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</si>
  <si>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</si>
  <si>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</si>
  <si>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</si>
  <si>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</si>
  <si>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</si>
  <si>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</si>
  <si>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</si>
  <si>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</si>
  <si>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</si>
  <si>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</si>
  <si>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</si>
  <si>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</si>
  <si>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</si>
  <si>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</si>
  <si>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</si>
  <si>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</si>
  <si>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</si>
  <si>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</si>
  <si>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</si>
  <si>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</si>
  <si>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</si>
  <si>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</si>
  <si>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</si>
  <si>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</si>
  <si>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</si>
  <si>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</si>
  <si>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</si>
  <si>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</si>
  <si>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</si>
  <si>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</si>
  <si>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</si>
  <si>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</si>
  <si>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</si>
  <si>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</si>
  <si>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</si>
  <si>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</si>
  <si>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</si>
  <si>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</si>
  <si>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</si>
  <si>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</si>
  <si>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</si>
  <si>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</si>
  <si>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</si>
  <si>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</si>
  <si>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</si>
  <si>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</si>
  <si>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</si>
  <si>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</si>
  <si>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</si>
  <si>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</si>
  <si>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</si>
  <si>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</si>
  <si>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</si>
  <si>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</si>
  <si>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</si>
  <si>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</si>
  <si>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</si>
  <si>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</si>
  <si>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</si>
  <si>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</si>
  <si>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</si>
  <si>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</si>
  <si>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</si>
  <si>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</si>
  <si>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</si>
  <si>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</si>
  <si>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</si>
  <si>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</si>
  <si>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</si>
  <si>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</si>
  <si>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</si>
  <si>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</si>
  <si>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</si>
  <si>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</si>
  <si>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</si>
  <si>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</si>
  <si>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</si>
  <si>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</si>
  <si>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</si>
  <si>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</si>
  <si>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</si>
  <si>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</si>
  <si>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</si>
  <si>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</si>
  <si>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</si>
  <si>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</si>
  <si>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</si>
  <si>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</si>
  <si>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</si>
  <si>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</si>
  <si>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</si>
  <si>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</si>
  <si>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</si>
  <si>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</si>
  <si>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</si>
  <si>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</si>
  <si>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</si>
  <si>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</si>
  <si>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</si>
  <si>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</si>
  <si>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</si>
  <si>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</si>
  <si>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</si>
  <si>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</si>
  <si>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</si>
  <si>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</si>
  <si>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</si>
  <si>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</si>
  <si>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</si>
  <si>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</si>
  <si>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</si>
  <si>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</si>
  <si>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</si>
  <si>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</si>
  <si>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</si>
  <si>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</si>
  <si>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</si>
  <si>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</si>
  <si>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</si>
  <si>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</si>
  <si>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</si>
  <si>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</si>
  <si>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</si>
  <si>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</si>
  <si>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</si>
  <si>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</si>
  <si>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</si>
  <si>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</si>
  <si>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</si>
  <si>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</si>
  <si>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</si>
  <si>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</si>
  <si>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</si>
  <si>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</si>
  <si>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</si>
  <si>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</si>
  <si>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</si>
  <si>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</si>
  <si>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</si>
  <si>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</si>
  <si>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</si>
  <si>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</si>
  <si>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</si>
  <si>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</si>
  <si>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</si>
  <si>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</si>
  <si>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</si>
  <si>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</si>
  <si>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</si>
  <si>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</si>
  <si>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</si>
  <si>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</si>
  <si>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</si>
  <si>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</si>
  <si>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</si>
  <si>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</si>
  <si>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</si>
  <si>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</si>
  <si>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</si>
  <si>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</si>
  <si>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</si>
  <si>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</si>
  <si>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</si>
  <si>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</si>
  <si>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</si>
  <si>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</si>
  <si>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</si>
  <si>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</si>
  <si>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</si>
  <si>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</si>
  <si>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</si>
  <si>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</si>
  <si>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</si>
  <si>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</si>
  <si>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</si>
  <si>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</si>
  <si>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</si>
  <si>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</si>
  <si>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</si>
  <si>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</si>
  <si>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</si>
  <si>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</si>
  <si>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</si>
  <si>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</si>
  <si>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</si>
  <si>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</si>
  <si>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</si>
  <si>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</si>
  <si>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</si>
  <si>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</si>
  <si>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</si>
  <si>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</si>
  <si>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</si>
  <si>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</si>
  <si>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</si>
  <si>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</si>
  <si>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</si>
  <si>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</si>
  <si>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</si>
  <si>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</si>
  <si>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</si>
  <si>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</si>
  <si>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</si>
  <si>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</si>
  <si>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</si>
  <si>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</si>
  <si>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</si>
  <si>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</si>
  <si>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</si>
  <si>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</si>
  <si>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</si>
  <si>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</si>
  <si>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</si>
  <si>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</si>
  <si>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</si>
  <si>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</si>
  <si>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</si>
  <si>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</si>
  <si>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</si>
  <si>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</si>
  <si>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</si>
  <si>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</si>
  <si>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</si>
  <si>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</si>
  <si>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</si>
  <si>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</si>
  <si>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</si>
  <si>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</si>
  <si>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</si>
  <si>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</si>
  <si>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</si>
  <si>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</si>
  <si>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</si>
  <si>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</si>
  <si>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</si>
  <si>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</si>
  <si>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</si>
  <si>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</si>
  <si>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</si>
  <si>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</si>
  <si>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</si>
  <si>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</si>
  <si>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</si>
  <si>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</si>
  <si>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</si>
  <si>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</si>
  <si>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</si>
  <si>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</si>
  <si>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</si>
  <si>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</si>
  <si>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</si>
  <si>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</si>
  <si>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</si>
  <si>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</si>
  <si>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</si>
  <si>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</si>
  <si>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</si>
  <si>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</si>
  <si>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</si>
  <si>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</si>
  <si>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</si>
  <si>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</si>
  <si>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</si>
  <si>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</si>
  <si>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</si>
  <si>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</si>
  <si>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</si>
  <si>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</si>
  <si>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</si>
  <si>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</si>
  <si>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</si>
  <si>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</si>
  <si>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</si>
  <si>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</si>
  <si>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</si>
  <si>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</si>
  <si>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</si>
  <si>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</si>
  <si>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</si>
  <si>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</si>
  <si>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</si>
  <si>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</si>
  <si>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</si>
  <si>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</si>
  <si>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</si>
  <si>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</si>
  <si>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</si>
  <si>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</si>
  <si>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</si>
  <si>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</si>
  <si>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</si>
  <si>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</si>
  <si>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</si>
  <si>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</si>
  <si>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</si>
  <si>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</si>
  <si>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</si>
  <si>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</si>
  <si>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</si>
  <si>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</si>
  <si>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</si>
  <si>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</si>
  <si>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</si>
  <si>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</si>
  <si>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</si>
  <si>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</si>
  <si>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</si>
  <si>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</si>
  <si>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</si>
  <si>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</si>
  <si>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</si>
  <si>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</si>
  <si>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</si>
  <si>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</si>
  <si>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</si>
  <si>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</si>
  <si>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</si>
  <si>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</si>
  <si>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</si>
  <si>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</si>
  <si>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</si>
  <si>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</si>
  <si>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</si>
  <si>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</si>
  <si>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</si>
  <si>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</si>
  <si>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</si>
  <si>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</si>
  <si>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</si>
  <si>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</si>
  <si>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</si>
  <si>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</si>
  <si>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</si>
  <si>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</si>
  <si>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</si>
  <si>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</si>
  <si>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</si>
  <si>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</si>
  <si>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</si>
  <si>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</si>
  <si>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</si>
  <si>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</si>
  <si>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</si>
  <si>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</si>
  <si>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</si>
  <si>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</si>
  <si>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</si>
  <si>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</si>
  <si>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</si>
  <si>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</si>
  <si>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</si>
  <si>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</si>
  <si>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</si>
  <si>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</si>
  <si>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</si>
  <si>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</si>
  <si>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</si>
  <si>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</si>
  <si>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</si>
  <si>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</si>
  <si>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</si>
  <si>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</si>
  <si>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</si>
  <si>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</si>
  <si>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</si>
  <si>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</si>
  <si>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</si>
  <si>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</si>
  <si>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</si>
  <si>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</si>
  <si>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</si>
  <si>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</si>
  <si>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</si>
  <si>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</si>
  <si>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</si>
  <si>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</si>
  <si>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</si>
  <si>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</si>
  <si>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</si>
  <si>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</si>
  <si>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</si>
  <si>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</si>
  <si>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</si>
  <si>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</si>
  <si>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</si>
  <si>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</si>
  <si>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</si>
  <si>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</si>
  <si>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</si>
  <si>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</si>
  <si>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</si>
  <si>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</si>
  <si>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</si>
  <si>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</si>
  <si>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</si>
  <si>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</si>
  <si>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</si>
  <si>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</si>
  <si>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</si>
  <si>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</si>
  <si>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</si>
  <si>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</si>
  <si>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</si>
  <si>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</si>
  <si>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</si>
  <si>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</si>
  <si>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</si>
  <si>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</si>
  <si>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</si>
  <si>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</si>
  <si>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</si>
  <si>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</si>
  <si>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</si>
  <si>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</si>
  <si>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</si>
  <si>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</si>
  <si>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</si>
  <si>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</si>
  <si>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</si>
  <si>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</si>
  <si>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</si>
  <si>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</si>
  <si>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</si>
  <si>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</si>
  <si>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</si>
  <si>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</si>
  <si>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</si>
  <si>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</si>
  <si>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</si>
  <si>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</si>
  <si>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</si>
  <si>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</si>
  <si>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</si>
  <si>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</si>
  <si>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</si>
  <si>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</si>
  <si>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</si>
  <si>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</si>
  <si>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</si>
  <si>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</si>
  <si>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</si>
  <si>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</si>
  <si>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</si>
  <si>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</si>
  <si>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</si>
  <si>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</si>
  <si>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</si>
  <si>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</si>
  <si>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</si>
  <si>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</si>
  <si>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</si>
  <si>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</si>
  <si>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</si>
  <si>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</si>
  <si>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</si>
  <si>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</si>
  <si>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</si>
  <si>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</si>
  <si>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</si>
  <si>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</si>
  <si>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</si>
  <si>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</si>
  <si>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</si>
  <si>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</si>
  <si>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</si>
  <si>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</si>
  <si>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</si>
  <si>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</si>
  <si>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</si>
  <si>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</si>
  <si>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</si>
  <si>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</si>
  <si>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</si>
  <si>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</si>
  <si>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</si>
  <si>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</si>
  <si>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</si>
  <si>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</si>
  <si>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</si>
  <si>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</si>
  <si>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</si>
  <si>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</si>
  <si>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</si>
  <si>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</si>
  <si>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</si>
  <si>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</si>
  <si>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</si>
  <si>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</si>
  <si>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</si>
  <si>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</si>
  <si>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</si>
  <si>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</si>
  <si>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</si>
  <si>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</si>
  <si>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</si>
  <si>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</si>
  <si>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</si>
  <si>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</si>
  <si>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</si>
  <si>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</si>
  <si>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</si>
  <si>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</si>
  <si>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</si>
  <si>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</si>
  <si>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</si>
  <si>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</si>
  <si>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</si>
  <si>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</si>
  <si>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</si>
  <si>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</si>
  <si>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</si>
  <si>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</si>
  <si>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</si>
  <si>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</si>
  <si>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</si>
  <si>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</si>
  <si>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</si>
  <si>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</si>
  <si>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</si>
  <si>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</si>
  <si>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</si>
  <si>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</si>
  <si>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</si>
  <si>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</si>
  <si>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</si>
  <si>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</si>
  <si>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</si>
  <si>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</si>
  <si>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</si>
  <si>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</si>
  <si>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</si>
  <si>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</si>
  <si>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</si>
  <si>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</si>
  <si>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</si>
  <si>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</si>
  <si>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</si>
  <si>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</si>
  <si>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</si>
  <si>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</si>
  <si>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</si>
  <si>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</si>
  <si>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</si>
  <si>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</si>
  <si>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</si>
  <si>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</si>
  <si>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</si>
  <si>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</si>
  <si>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</si>
  <si>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</si>
  <si>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</si>
  <si>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</si>
  <si>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</si>
  <si>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</si>
  <si>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</si>
  <si>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</si>
  <si>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</si>
  <si>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</si>
  <si>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</si>
  <si>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</si>
  <si>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</si>
  <si>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</si>
  <si>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</si>
  <si>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</si>
  <si>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</si>
  <si>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</si>
  <si>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</si>
  <si>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</si>
  <si>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</si>
  <si>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</si>
  <si>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</si>
  <si>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</si>
  <si>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</si>
  <si>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</si>
  <si>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</si>
  <si>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</si>
  <si>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</si>
  <si>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</si>
  <si>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</si>
  <si>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</si>
  <si>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</si>
  <si>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</si>
  <si>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</si>
  <si>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</si>
  <si>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</si>
  <si>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</si>
  <si>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</si>
  <si>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</si>
  <si>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</si>
  <si>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</si>
  <si>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</si>
  <si>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</si>
  <si>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</si>
  <si>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</si>
  <si>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</si>
  <si>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</si>
  <si>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</si>
  <si>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</si>
  <si>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</si>
  <si>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</si>
  <si>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</si>
  <si>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</si>
  <si>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</si>
  <si>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</si>
  <si>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</si>
  <si>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</si>
  <si>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</si>
  <si>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</si>
  <si>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</si>
  <si>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</si>
  <si>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</si>
  <si>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</si>
  <si>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</si>
  <si>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</si>
  <si>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</si>
  <si>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</si>
  <si>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</si>
  <si>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</si>
  <si>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</si>
  <si>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</si>
  <si>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</si>
  <si>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</si>
  <si>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</si>
  <si>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</si>
  <si>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</si>
  <si>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</si>
  <si>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</si>
  <si>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</si>
  <si>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</si>
  <si>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</si>
  <si>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</si>
  <si>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</si>
  <si>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</si>
  <si>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</si>
  <si>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</si>
  <si>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</si>
  <si>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</si>
  <si>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</si>
  <si>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</si>
  <si>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</si>
  <si>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</si>
  <si>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</si>
  <si>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</si>
  <si>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</si>
  <si>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</si>
  <si>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</si>
  <si>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</si>
  <si>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</si>
  <si>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</si>
  <si>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</si>
  <si>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</si>
  <si>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</si>
  <si>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</si>
  <si>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</si>
  <si>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</si>
  <si>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</si>
  <si>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</si>
  <si>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</si>
  <si>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</si>
  <si>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</si>
  <si>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</si>
  <si>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</si>
  <si>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</si>
  <si>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</si>
  <si>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</si>
  <si>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</si>
  <si>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</si>
  <si>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</si>
  <si>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</si>
  <si>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</si>
  <si>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</si>
  <si>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</si>
  <si>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</si>
  <si>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</si>
  <si>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</si>
  <si>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</si>
  <si>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</si>
  <si>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</si>
  <si>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</si>
  <si>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</si>
  <si>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</si>
  <si>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</si>
  <si>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</si>
  <si>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</si>
  <si>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</si>
  <si>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</si>
  <si>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</si>
  <si>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</si>
  <si>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</si>
  <si>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</si>
  <si>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</si>
  <si>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</si>
  <si>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</si>
  <si>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</si>
  <si>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</si>
  <si>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</si>
  <si>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</si>
  <si>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</si>
  <si>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</si>
  <si>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</si>
  <si>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</si>
  <si>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</si>
  <si>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</si>
  <si>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</si>
  <si>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</si>
  <si>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</si>
  <si>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</si>
  <si>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</si>
  <si>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</si>
  <si>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</si>
  <si>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</si>
  <si>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</si>
  <si>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</si>
  <si>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</si>
  <si>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</si>
  <si>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</si>
  <si>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</si>
  <si>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</si>
  <si>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</si>
  <si>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</si>
  <si>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</si>
  <si>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</si>
  <si>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</si>
  <si>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</si>
  <si>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</si>
  <si>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</si>
  <si>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</si>
  <si>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</si>
  <si>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</si>
  <si>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</si>
  <si>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</si>
  <si>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</si>
  <si>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</si>
  <si>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</si>
  <si>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</si>
  <si>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</si>
  <si>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</si>
  <si>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</si>
  <si>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</si>
  <si>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</si>
  <si>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</si>
  <si>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</si>
  <si>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</si>
  <si>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</si>
  <si>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</si>
  <si>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</si>
  <si>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</si>
  <si>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</si>
  <si>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</si>
  <si>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</si>
  <si>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</si>
  <si>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</si>
  <si>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</si>
  <si>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</si>
  <si>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</si>
  <si>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</si>
  <si>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</si>
  <si>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</si>
  <si>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</si>
  <si>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</si>
  <si>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</si>
  <si>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</si>
  <si>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</si>
  <si>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</si>
  <si>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</si>
  <si>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</si>
  <si>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</si>
  <si>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</si>
  <si>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</si>
  <si>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</si>
  <si>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</si>
  <si>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</si>
  <si>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</si>
  <si>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</si>
  <si>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</si>
  <si>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</si>
  <si>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</si>
  <si>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</si>
  <si>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</si>
  <si>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</si>
  <si>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</si>
  <si>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</si>
  <si>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</si>
  <si>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</si>
  <si>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</si>
  <si>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</si>
  <si>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</si>
  <si>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</si>
  <si>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</si>
  <si>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</si>
  <si>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</si>
  <si>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</si>
  <si>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</si>
  <si>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</si>
  <si>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</si>
  <si>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</si>
  <si>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</si>
  <si>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</si>
  <si>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</si>
  <si>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</si>
  <si>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</si>
  <si>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</si>
  <si>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</si>
  <si>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</si>
  <si>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</si>
  <si>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</si>
  <si>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</si>
  <si>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</si>
  <si>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</si>
  <si>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</si>
  <si>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</si>
  <si>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</si>
  <si>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</si>
  <si>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</si>
  <si>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</si>
  <si>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</si>
  <si>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</si>
  <si>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</si>
  <si>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</si>
  <si>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</si>
  <si>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</si>
  <si>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</si>
  <si>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</si>
  <si>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</si>
  <si>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</si>
  <si>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</si>
  <si>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</si>
  <si>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</si>
  <si>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</si>
  <si>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</si>
  <si>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</si>
  <si>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</si>
  <si>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</si>
  <si>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</si>
  <si>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</si>
  <si>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</si>
  <si>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</si>
  <si>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</si>
  <si>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</si>
  <si>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</si>
  <si>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</si>
  <si>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</si>
  <si>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</si>
  <si>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</si>
  <si>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</si>
  <si>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</si>
  <si>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</si>
  <si>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</si>
  <si>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</si>
  <si>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</si>
  <si>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</si>
  <si>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</si>
  <si>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</si>
  <si>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</si>
  <si>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</si>
  <si>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</si>
  <si>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</si>
  <si>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</si>
  <si>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</si>
  <si>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</si>
  <si>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</si>
  <si>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</si>
  <si>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</si>
  <si>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</si>
  <si>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</si>
  <si>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</si>
  <si>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</si>
  <si>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</si>
  <si>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</si>
  <si>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</si>
  <si>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</si>
  <si>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</si>
  <si>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</si>
  <si>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</si>
  <si>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</si>
  <si>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</si>
  <si>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</si>
  <si>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</si>
  <si>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</si>
  <si>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</si>
  <si>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</si>
  <si>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</si>
  <si>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</si>
  <si>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</si>
  <si>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</si>
  <si>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</si>
  <si>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</si>
  <si>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</si>
  <si>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</si>
  <si>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</si>
  <si>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</si>
  <si>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</si>
  <si>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</si>
  <si>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</si>
  <si>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</si>
  <si>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</si>
  <si>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</si>
  <si>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</si>
  <si>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</si>
  <si>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</si>
  <si>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</si>
  <si>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</si>
  <si>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</si>
  <si>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</si>
  <si>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</si>
  <si>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</si>
  <si>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</si>
  <si>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</si>
  <si>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</si>
  <si>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</si>
  <si>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</si>
  <si>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</si>
  <si>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</si>
  <si>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</si>
  <si>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</si>
  <si>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</si>
  <si>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</si>
  <si>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</si>
  <si>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</si>
  <si>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</si>
  <si>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</si>
  <si>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</si>
  <si>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</si>
  <si>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</si>
  <si>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</si>
  <si>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</si>
  <si>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</si>
  <si>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</si>
  <si>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</si>
  <si>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</si>
  <si>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</si>
  <si>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</si>
  <si>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</si>
  <si>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</si>
  <si>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</si>
  <si>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</si>
  <si>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</si>
  <si>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</si>
  <si>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</si>
  <si>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</si>
  <si>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</si>
  <si>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</si>
  <si>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</si>
  <si>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</si>
  <si>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</si>
  <si>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</si>
  <si>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</si>
  <si>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</si>
  <si>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</si>
  <si>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</si>
  <si>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</si>
  <si>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</si>
  <si>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</si>
  <si>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</si>
  <si>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</si>
  <si>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</si>
  <si>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</si>
  <si>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</si>
  <si>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</si>
  <si>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</si>
  <si>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</si>
  <si>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</si>
  <si>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</si>
  <si>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</si>
  <si>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</si>
  <si>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</si>
  <si>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</si>
  <si>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</si>
  <si>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</si>
  <si>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</si>
  <si>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</si>
  <si>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</si>
  <si>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</si>
  <si>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</si>
  <si>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</si>
  <si>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</si>
  <si>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</si>
  <si>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</si>
  <si>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</si>
  <si>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</si>
  <si>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</si>
  <si>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</si>
  <si>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</si>
  <si>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</si>
  <si>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</si>
  <si>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</si>
  <si>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</si>
  <si>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</si>
  <si>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</si>
  <si>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</si>
  <si>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</si>
  <si>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</si>
  <si>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</si>
  <si>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</si>
  <si>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</si>
  <si>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</si>
  <si>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</si>
  <si>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</si>
  <si>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</si>
  <si>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</si>
  <si>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</si>
  <si>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</si>
  <si>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</si>
  <si>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</si>
  <si>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</si>
  <si>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</si>
  <si>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</si>
  <si>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</si>
  <si>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</si>
  <si>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</si>
  <si>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</si>
  <si>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</si>
  <si>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</si>
  <si>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</si>
  <si>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</si>
  <si>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</si>
  <si>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</si>
  <si>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</si>
  <si>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</si>
  <si>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</si>
  <si>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</si>
  <si>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</si>
  <si>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</si>
  <si>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</si>
  <si>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</si>
  <si>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</si>
  <si>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</si>
  <si>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</si>
  <si>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</si>
  <si>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</si>
  <si>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</si>
  <si>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</si>
  <si>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</si>
  <si>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</si>
  <si>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</si>
  <si>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</si>
  <si>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</si>
  <si>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</si>
  <si>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</si>
  <si>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</si>
  <si>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</si>
  <si>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</si>
  <si>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</si>
  <si>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</si>
  <si>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</si>
  <si>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</si>
  <si>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</si>
  <si>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</si>
  <si>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</si>
  <si>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</si>
  <si>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</si>
  <si>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</si>
  <si>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</si>
  <si>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</si>
  <si>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</si>
  <si>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</si>
  <si>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</si>
  <si>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</si>
  <si>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</si>
  <si>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</si>
  <si>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</si>
  <si>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</si>
  <si>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</si>
  <si>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</si>
  <si>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</si>
  <si>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</si>
  <si>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</si>
  <si>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</si>
  <si>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</si>
  <si>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</si>
  <si>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</si>
  <si>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</si>
  <si>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</si>
  <si>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</si>
  <si>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</si>
  <si>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</si>
  <si>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</si>
  <si>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</si>
  <si>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</si>
  <si>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</si>
  <si>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</si>
  <si>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</si>
  <si>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</si>
  <si>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</si>
  <si>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</si>
  <si>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</si>
  <si>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</si>
  <si>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</si>
  <si>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</si>
  <si>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</si>
  <si>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</si>
  <si>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</si>
  <si>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</si>
  <si>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</si>
  <si>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</si>
  <si>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</si>
  <si>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</si>
  <si>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</si>
  <si>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</si>
  <si>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</si>
  <si>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</si>
  <si>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</si>
  <si>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</si>
  <si>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</si>
  <si>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</si>
  <si>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</si>
  <si>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</si>
  <si>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</si>
  <si>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</si>
  <si>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</si>
  <si>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</si>
  <si>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</si>
  <si>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</si>
  <si>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</si>
  <si>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</si>
  <si>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</si>
  <si>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</si>
  <si>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</si>
  <si>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</si>
  <si>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</si>
  <si>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</si>
  <si>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</si>
  <si>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</si>
  <si>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</si>
  <si>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</si>
  <si>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</si>
  <si>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</si>
  <si>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</si>
  <si>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</si>
  <si>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</si>
  <si>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</si>
  <si>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</si>
  <si>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</si>
  <si>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</si>
  <si>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</si>
  <si>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</si>
  <si>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</si>
  <si>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</si>
  <si>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</si>
  <si>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</si>
  <si>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</si>
  <si>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</si>
  <si>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</si>
  <si>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</si>
  <si>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</si>
  <si>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</si>
  <si>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</si>
  <si>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</si>
  <si>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</si>
  <si>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</si>
  <si>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</si>
  <si>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</si>
  <si>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</si>
  <si>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</si>
  <si>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</si>
  <si>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</si>
  <si>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</si>
  <si>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</si>
  <si>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</si>
  <si>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</si>
  <si>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</si>
  <si>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</si>
  <si>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</si>
  <si>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</si>
  <si>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</si>
  <si>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</si>
  <si>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</si>
  <si>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</si>
  <si>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</si>
  <si>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</si>
  <si>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</si>
  <si>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</si>
  <si>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</si>
  <si>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</si>
  <si>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</si>
  <si>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</si>
  <si>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</si>
  <si>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</si>
  <si>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</si>
  <si>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</si>
  <si>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</si>
  <si>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</si>
  <si>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</si>
  <si>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</si>
  <si>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</si>
  <si>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</si>
  <si>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</si>
  <si>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</si>
  <si>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</si>
  <si>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</si>
  <si>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</si>
  <si>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</si>
  <si>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</si>
  <si>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</si>
  <si>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</si>
  <si>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</si>
  <si>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</si>
  <si>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</si>
  <si>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</si>
  <si>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</si>
  <si>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</si>
  <si>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</si>
  <si>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</si>
  <si>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</si>
  <si>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</si>
  <si>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</si>
  <si>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</si>
  <si>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</si>
  <si>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</si>
  <si>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</si>
  <si>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</si>
  <si>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</si>
  <si>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</si>
  <si>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</si>
  <si>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</si>
  <si>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</si>
  <si>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</si>
  <si>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</si>
  <si>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</si>
  <si>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</si>
  <si>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</si>
  <si>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</si>
  <si>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</si>
  <si>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</si>
  <si>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</si>
  <si>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</si>
  <si>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</si>
  <si>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</si>
  <si>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</si>
  <si>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</si>
  <si>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</si>
  <si>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</si>
  <si>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</si>
  <si>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</si>
  <si>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</si>
  <si>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</si>
  <si>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</si>
  <si>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</si>
  <si>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</si>
  <si>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</si>
  <si>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</si>
  <si>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</si>
  <si>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</si>
  <si>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</si>
  <si>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</si>
  <si>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</si>
  <si>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</si>
  <si>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</si>
  <si>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</si>
  <si>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</si>
  <si>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</si>
  <si>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</si>
  <si>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</si>
  <si>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</si>
  <si>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</si>
  <si>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</si>
  <si>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</si>
  <si>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</si>
  <si>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</si>
  <si>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</si>
  <si>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</si>
  <si>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</si>
  <si>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</si>
  <si>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</si>
  <si>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</si>
  <si>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</si>
  <si>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</si>
  <si>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</si>
  <si>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</si>
  <si>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</si>
  <si>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</si>
  <si>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</si>
  <si>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</si>
  <si>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</si>
  <si>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</si>
  <si>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</si>
  <si>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</si>
  <si>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</si>
  <si>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</si>
  <si>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</si>
  <si>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</si>
  <si>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</si>
  <si>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</si>
  <si>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</si>
  <si>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</si>
  <si>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</si>
  <si>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</si>
  <si>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</si>
  <si>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</si>
  <si>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</si>
  <si>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</si>
  <si>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</si>
  <si>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</si>
  <si>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</si>
  <si>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</si>
  <si>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</si>
  <si>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</si>
  <si>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</si>
  <si>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</si>
  <si>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</si>
  <si>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</si>
  <si>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</si>
  <si>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</si>
  <si>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</si>
  <si>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</si>
  <si>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</si>
  <si>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</si>
  <si>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</si>
  <si>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</si>
  <si>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</si>
  <si>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</si>
  <si>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</si>
  <si>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</si>
  <si>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</si>
  <si>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</si>
  <si>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</si>
  <si>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</si>
  <si>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</si>
  <si>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</si>
  <si>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</si>
  <si>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</si>
  <si>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</si>
  <si>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</si>
  <si>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</si>
  <si>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</si>
  <si>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</si>
  <si>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</si>
  <si>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</si>
  <si>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</si>
  <si>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</si>
  <si>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</si>
  <si>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</si>
  <si>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</si>
  <si>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</si>
  <si>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</si>
  <si>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</si>
  <si>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</si>
  <si>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</si>
  <si>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</si>
  <si>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</si>
  <si>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</si>
  <si>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</si>
  <si>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</si>
  <si>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</si>
  <si>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</si>
  <si>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</si>
  <si>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</si>
  <si>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</si>
  <si>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</si>
  <si>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</si>
  <si>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</si>
  <si>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</si>
  <si>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</si>
  <si>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</si>
  <si>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</si>
  <si>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</si>
  <si>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</si>
  <si>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</si>
  <si>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</si>
  <si>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</si>
  <si>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</si>
  <si>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</si>
  <si>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</si>
  <si>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</si>
  <si>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</si>
  <si>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</si>
  <si>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</si>
  <si>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</si>
  <si>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</si>
  <si>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</si>
  <si>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</si>
  <si>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</si>
  <si>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</si>
  <si>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</si>
  <si>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</si>
  <si>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</si>
  <si>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</si>
  <si>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</si>
  <si>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</si>
  <si>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</si>
  <si>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</si>
  <si>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</si>
  <si>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</si>
  <si>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</si>
  <si>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</si>
  <si>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</si>
  <si>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</si>
  <si>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</si>
  <si>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</si>
  <si>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</si>
  <si>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</si>
  <si>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</si>
  <si>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</si>
  <si>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</si>
  <si>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</si>
  <si>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</si>
  <si>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</si>
  <si>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</si>
  <si>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</si>
  <si>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</si>
  <si>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</si>
  <si>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</si>
  <si>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</si>
  <si>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</si>
  <si>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</si>
  <si>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</si>
  <si>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</si>
  <si>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</si>
  <si>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</si>
  <si>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</si>
  <si>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</si>
  <si>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</si>
  <si>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</si>
  <si>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</si>
  <si>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</si>
  <si>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</si>
  <si>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</si>
  <si>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</si>
  <si>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</si>
  <si>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</si>
  <si>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</si>
  <si>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</si>
  <si>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</si>
  <si>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</si>
  <si>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</si>
  <si>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</si>
  <si>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</si>
  <si>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</si>
  <si>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</si>
  <si>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</si>
  <si>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</si>
  <si>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</si>
  <si>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</si>
  <si>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</si>
  <si>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</si>
  <si>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</si>
  <si>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</si>
  <si>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</si>
  <si>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</si>
  <si>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</si>
  <si>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</si>
  <si>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</si>
  <si>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</si>
  <si>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</si>
  <si>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</si>
  <si>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</si>
  <si>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</si>
  <si>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</si>
  <si>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</si>
  <si>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</si>
  <si>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</si>
  <si>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</si>
  <si>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</si>
  <si>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</si>
  <si>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</si>
  <si>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</si>
  <si>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</si>
  <si>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</si>
  <si>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</si>
  <si>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</si>
  <si>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</si>
  <si>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</si>
  <si>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</si>
  <si>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</si>
  <si>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</si>
  <si>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</si>
  <si>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</si>
  <si>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</si>
  <si>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</si>
  <si>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</si>
  <si>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</si>
  <si>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</si>
  <si>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</si>
  <si>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</si>
  <si>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</si>
  <si>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</si>
  <si>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</si>
  <si>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</si>
  <si>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</si>
  <si>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NO PCM</t>
  </si>
  <si>
    <t>PCM-20251023-00001579</t>
  </si>
  <si>
    <t xml:space="preserve">EM team on the way 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</si>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</sst>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2" totalsRowShown="0" headerRowDxfId="48" dataDxfId="47" headerRowBorderDxfId="45" tableBorderDxfId="46" totalsRowBorderDxfId="44">
  <autoFilter ref="A1:L2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290.82880752314668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10.333819097220839</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0.19481446759164101</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3.3298263886536006E-2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45953.777233449073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45953.777233449073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45953.777233449073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45953.777233449073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45953.777233449073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45953.777233449073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45953.777233449073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45953.777233449073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45953.777233449073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45953.777233449073</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45953.777233449073</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45953.777233449073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45953.777233449073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45953.777233449073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45953.777233449073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45953.777233449073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45953.777233449073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45953.777233449073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45953.777233449073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45953.777233449073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45953.777233449073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45953.777233449073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45953.777233449073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45953.777233449073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45953.777233449073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45953.777233449073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45953.777233449073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45953.777233449073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45953.777233449073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45953.777233449073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45953.777233449073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45953.777233449073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45953.777233449073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45953.777233449073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45953.777233449073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45953.777233449073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45953.777233449073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45953.777233449073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45953.777233449073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45953.777233449073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45953.777233449073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45953.777233449073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45953.777233449073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45953.777233449073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45953.777233449073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45953.777233449073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45953.777233449073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45953.777233449073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45953.777233449073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45953.777233449073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45953.777233449073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45953.777233449073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45953.777233449073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45953.777233449073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45953.777233449073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45953.777233449073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45953.777233449073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45953.777233449073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45953.777233449073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45953.777233449073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45953.777233449073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45953.777233449073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45953.777233449073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45953.777233449073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45953.777233449073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45953.777233449073</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45953.777233449073</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128.77739548611135</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9.2814579861078528</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45953.777233449073</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45953.777233449073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45953.777233449073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45953.777233449073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45953.777233449073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45953.777233449073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45953.777233449073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45953.777233449073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45953.777233449073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45953.777233449073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45953.777233449073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45953.777233449073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45953.777233449073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45953.777233449073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45953.777233449073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45953.777233449073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45953.777233449073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45953.777233449073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45953.777233449073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45953.777233449073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45953.777233449073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45953.777233449073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45953.777233449073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45953.777233449073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45953.777233449073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45953.777233449073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45953.777233449073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45953.777233449073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45953.777233449073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45953.777233449073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45953.777233449073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45953.777233449073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45953.777233449073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45953.777233449073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45953.777233449073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45953.777233449073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45953.777233449073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45953.777233449073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45953.777233449073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45953.777233449073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45953.777233449073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45953.777233449073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45953.777233449073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45953.777233449073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45953.777233449073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45953.777233449073</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45953.777233449073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45953.777233449073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45953.777233449073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45953.777233449073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45953.777233449073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45953.777233449073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45953.777233449073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45953.777233449073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45953.777233449073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45953.777233449073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45953.777233449073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45953.777233449073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45953.777233449073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45953.777233449073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45953.777233449073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45953.777233449073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45953.777233449073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45953.777233449073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45953.777233449073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45953.777233449073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45953.777233449073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45953.777233449073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45953.777233449073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45953.777233449073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45953.777233449073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45953.777233449073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45953.777233449073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45953.777233449073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45953.777233449073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45953.777233449073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45953.777233449073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45953.777233449073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45953.777233449073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45953.777233449073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45953.777233449073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45953.777233449073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45953.777233449073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45953.777233449073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45953.777233449073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45953.777233449073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45953.777233449073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45953.777233449073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45953.777233449073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45953.777233449073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45953.777233449073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45953.777233449073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45953.777233449073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45953.777233449073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45953.777233449073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45953.777233449073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45953.777233449073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45953.777233449073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45953.777233449073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45953.777233449073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45953.777233449073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45953.777233449073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45953.777233449073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45953.777233449073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45953.777233449073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45953.777233449073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45953.777233449073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45953.777233449073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45953.777233449073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45953.777233449073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45953.777233449073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45953.777233449073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45953.777233449073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45953.777233449073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45953.777233449073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45953.777233449073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45953.777233449073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45953.777233449073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45953.777233449073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45953.777233449073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45953.777233449073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45953.777233449073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45953.777233449073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45953.777233449073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45953.777233449073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45953.777233449073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45953.777233449073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45953.777233449073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45953.777233449073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45953.777233449073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45953.777233449073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45953.777233449073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45953.777233449073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45953.777233449073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45953.777233449073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45953.777233449073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45953.777233449073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45953.777233449073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45953.777233449073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45953.777233449073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45953.777233449073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45953.777233449073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45953.777233449073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45953.777233449073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45953.777233449073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45953.777233449073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45953.777233449073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45953.777233449073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45953.777233449073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45953.777233449073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45953.777233449073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45953.777233449073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45953.777233449073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45953.777233449073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45953.777233449073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45953.777233449073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45953.777233449073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45953.777233449073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45953.777233449073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45953.777233449073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45953.777233449073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45953.777233449073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45953.777233449073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45953.777233449073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45953.777233449073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45953.777233449073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45953.777233449073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45953.777233449073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45953.777233449073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45953.777233449073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45953.777233449073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45953.777233449073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45953.777233449073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45953.777233449073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45953.777233449073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45953.777233449073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45953.777233449073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45953.777233449073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45953.777233449073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45953.777233449073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45953.777233449073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45953.777233449073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45953.777233449073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45953.777233449073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45953.777233449073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45953.777233449073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45953.777233449073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45953.777233449073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45953.777233449073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45953.777233449073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45953.777233449073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45953.777233449073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45953.777233449073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45953.777233449073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45953.777233449073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45953.777233449073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45953.777233449073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45953.777233449073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45953.777233449073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45953.777233449073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45953.777233449073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45953.777233449073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45953.777233449073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45953.777233449073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45953.777233449073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45953.777233449073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45953.777233449073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45953.777233449073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45953.777233449073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45953.777233449073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45953.777233449073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45953.777233449073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45953.777233449073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45953.777233449073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45953.777233449073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45953.777233449073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45953.777233449073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45953.777233449073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45953.777233449073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45953.777233449073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45953.777233449073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45953.777233449073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45953.777233449073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45953.777233449073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45953.777233449073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45953.777233449073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45953.777233449073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45953.777233449073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45953.777233449073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45953.777233449073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45953.777233449073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45953.777233449073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45953.777233449073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45953.777233449073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45953.777233449073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45953.777233449073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45953.777233449073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45953.777233449073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45953.777233449073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45953.777233449073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45953.777233449073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45953.777233449073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45953.777233449073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45953.777233449073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45953.777233449073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45953.777233449073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45953.777233449073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45953.777233449073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45953.777233449073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45953.777233449073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45953.777233449073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45953.777233449073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45953.777233449073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45953.777233449073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45953.777233449073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45953.777233449073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45953.777233449073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45953.777233449073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45953.777233449073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45953.777233449073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45953.777233449073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45953.777233449073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45953.777233449073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45953.777233449073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45953.777233449073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45953.777233449073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45953.777233449073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45953.777233449073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45953.777233449073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45953.777233449073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45953.777233449073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45953.777233449073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45953.777233449073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45953.777233449073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45953.777233449073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45953.777233449073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45953.777233449073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45953.777233449073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45953.777233449073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45953.777233449073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45953.777233449073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45953.777233449073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45953.777233449073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45953.777233449073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45953.777233449073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45953.777233449073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45953.777233449073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45953.777233449073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45953.777233449073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45953.777233449073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45953.777233449073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45953.777233449073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45953.777233449073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45953.777233449073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45953.777233449073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45953.777233449073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45953.777233449073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45953.777233449073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45953.777233449073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45953.777233449073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45953.777233449073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45953.777233449073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45953.777233449073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45953.777233449073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45953.777233449073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45953.777233449073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45953.777233449073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45953.777233449073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45953.777233449073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45953.777233449073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45953.777233449073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45953.777233449073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45953.777233449073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45953.777233449073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45953.777233449073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45953.777233449073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45953.777233449073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45953.777233449073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45953.777233449073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45953.777233449073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45953.777233449073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45953.777233449073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45953.777233449073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45953.777233449073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45953.777233449073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45953.777233449073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45953.777233449073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45953.777233449073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45953.777233449073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45953.777233449073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45953.777233449073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45953.777233449073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45953.777233449073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45953.777233449073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45953.777233449073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45953.777233449073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45953.777233449073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45953.777233449073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45953.777233449073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45953.777233449073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45953.777233449073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45953.777233449073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45953.777233449073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45953.777233449073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45953.777233449073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45953.777233449073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45953.777233449073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45953.777233449073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45953.777233449073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45953.777233449073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45953.777233449073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45953.777233449073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45953.777233449073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45953.777233449073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45953.777233449073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45953.777233449073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45953.777233449073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45953.777233449073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45953.777233449073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45953.777233449073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45953.777233449073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45953.777233449073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45953.777233449073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45953.777233449073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45953.777233449073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45953.777233449073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45953.777233449073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45953.777233449073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45953.777233449073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45953.777233449073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45953.777233449073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45953.777233449073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45953.777233449073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45953.777233449073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45953.777233449073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45953.777233449073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45953.777233449073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45953.777233449073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45953.777233449073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45953.777233449073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45953.777233449073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45953.777233449073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45953.777233449073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45953.777233449073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45953.777233449073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45953.777233449073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45953.777233449073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45953.777233449073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45953.777233449073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45953.777233449073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45953.777233449073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45953.777233449073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45953.777233449073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45953.777233449073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45953.777233449073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45953.777233449073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45953.777233449073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45953.777233449073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45953.777233449073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45953.777233449073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45953.777233449073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45953.777233449073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45953.777233449073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45953.777233449073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45953.777233449073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45953.777233449073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45953.777233449073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45953.777233449073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45953.777233449073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45953.777233449073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45953.777233449073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45953.777233449073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45953.777233449073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45953.777233449073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45953.777233449073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45953.777233449073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45953.777233449073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45953.777233449073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45953.777233449073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45953.777233449073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45953.777233449073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45953.777233449073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45953.777233449073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45953.777233449073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45953.777233449073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45953.777233449073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45953.777233449073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45953.777233449073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45953.777233449073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45953.777233449073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45953.777233449073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45953.777233449073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45953.777233449073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45953.777233449073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45953.777233449073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45953.777233449073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45953.777233449073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45953.777233449073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45953.777233449073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45953.777233449073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45953.777233449073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45953.777233449073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45953.777233449073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45953.777233449073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45953.777233449073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45953.777233449073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45953.777233449073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45953.777233449073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45953.777233449073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45953.777233449073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45953.777233449073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45953.777233449073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45953.777233449073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45953.777233449073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45953.777233449073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45953.777233449073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45953.777233449073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45953.777233449073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45953.777233449073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45953.777233449073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45953.777233449073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45953.777233449073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45953.777233449073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45953.777233449073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45953.777233449073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45953.777233449073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45953.777233449073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45953.777233449073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45953.777233449073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45953.777233449073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45953.777233449073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45953.777233449073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45953.777233449073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45953.777233449073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45953.777233449073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45953.777233449073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45953.777233449073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45953.777233449073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45953.777233449073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45953.777233449073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45953.777233449073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45953.777233449073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45953.777233449073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45953.777233449073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45953.777233449073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45953.777233449073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45953.777233449073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45953.777233449073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45953.777233449073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45953.777233449073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45953.777233449073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45953.777233449073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45953.777233449073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45953.777233449073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45953.777233449073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45953.777233449073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45953.777233449073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45953.777233449073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45953.777233449073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45953.777233449073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45953.777233449073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45953.777233449073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45953.777233449073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45953.777233449073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45953.777233449073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45953.777233449073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45953.777233449073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45953.777233449073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45953.777233449073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45953.777233449073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45953.777233449073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45953.777233449073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45953.777233449073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45953.777233449073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45953.777233449073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45953.777233449073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45953.777233449073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45953.777233449073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45953.777233449073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45953.777233449073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45953.777233449073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45953.777233449073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45953.777233449073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45953.777233449073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45953.777233449073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45953.777233449073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45953.777233449073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45953.777233449073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45953.777233449073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45953.777233449073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45953.777233449073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45953.777233449073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45953.777233449073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45953.777233449073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45953.777233449073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45953.777233449073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45953.777233449073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45953.777233449073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45953.777233449073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45953.777233449073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45953.777233449073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45953.777233449073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45953.777233449073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45953.777233449073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45953.777233449073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45953.777233449073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45953.777233449073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45953.777233449073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45953.777233449073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45953.777233449073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45953.777233449073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45953.777233449073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45953.777233449073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45953.777233449073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45953.777233449073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45953.777233449073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45953.777233449073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45953.777233449073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45953.777233449073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45953.777233449073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45953.777233449073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45953.777233449073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45953.777233449073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45953.777233449073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45953.777233449073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45953.777233449073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45953.777233449073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45953.777233449073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45953.777233449073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45953.777233449073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45953.777233449073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45953.777233449073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45953.777233449073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45953.777233449073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45953.777233449073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45953.777233449073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45953.777233449073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45953.777233449073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45953.777233449073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45953.777233449073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45953.777233449073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45953.777233449073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45953.777233449073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45953.777233449073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45953.777233449073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45953.777233449073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45953.777233449073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45953.777233449073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45953.777233449073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45953.777233449073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45953.777233449073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45953.777233449073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45953.777233449073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45953.777233449073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45953.777233449073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45953.777233449073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45953.777233449073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45953.777233449073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45953.777233449073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45953.777233449073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45953.777233449073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45953.777233449073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45953.777233449073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45953.777233449073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45953.777233449073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45953.777233449073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45953.777233449073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45953.777233449073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45953.777233449073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45953.777233449073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45953.777233449073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45953.777233449073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45953.777233449073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45953.777233449073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45953.777233449073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45953.777233449073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45953.777233449073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45953.777233449073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45953.777233449073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45953.777233449073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45953.777233449073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45953.777233449073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45953.777233449073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45953.777233449073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45953.777233449073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45953.777233449073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45953.777233449073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45953.777233449073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45953.777233449073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45953.777233449073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45953.777233449073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45953.777233449073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45953.777233449073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45953.777233449073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45953.777233449073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45953.777233449073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45953.777233449073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45953.777233449073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45953.777233449073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45953.777233449073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45953.777233449073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45953.777233449073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45953.777233449073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45953.777233449073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45953.777233449073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45953.777233449073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45953.777233449073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45953.777233449073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45953.777233449073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45953.777233449073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45953.777233449073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45953.777233449073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45953.777233449073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45953.777233449073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45953.777233449073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45953.777233449073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45953.777233449073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45953.777233449073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45953.777233449073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45953.777233449073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45953.777233449073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45953.777233449073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45953.777233449073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45953.777233449073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45953.777233449073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45953.777233449073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45953.777233449073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45953.777233449073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45953.777233449073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45953.777233449073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45953.777233449073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45953.777233449073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45953.777233449073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45953.777233449073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45953.777233449073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45953.777233449073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45953.777233449073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45953.777233449073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45953.777233449073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45953.777233449073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45953.777233449073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45953.777233449073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45953.777233449073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45953.777233449073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45953.777233449073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45953.777233449073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45953.777233449073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45953.777233449073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45953.777233449073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45953.777233449073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45953.777233449073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45953.777233449073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45953.777233449073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45953.777233449073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45953.777233449073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45953.777233449073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45953.777233449073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45953.777233449073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45953.777233449073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45953.777233449073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45953.777233449073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45953.777233449073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45953.777233449073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45953.777233449073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45953.777233449073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45953.777233449073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45953.777233449073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45953.777233449073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45953.777233449073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45953.777233449073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45953.777233449073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45953.777233449073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45953.777233449073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45953.777233449073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45953.777233449073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45953.777233449073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45953.777233449073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45953.777233449073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45953.777233449073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45953.777233449073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45953.777233449073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45953.777233449073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45953.777233449073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45953.777233449073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45953.777233449073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45953.777233449073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45953.777233449073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45953.777233449073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45953.777233449073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45953.777233449073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45953.777233449073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45953.777233449073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45953.777233449073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45953.777233449073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45953.777233449073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45953.777233449073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45953.777233449073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45953.777233449073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45953.777233449073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45953.777233449073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45953.777233449073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45953.777233449073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45953.777233449073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45953.777233449073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45953.777233449073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45953.777233449073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45953.777233449073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45953.777233449073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45953.777233449073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45953.777233449073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45953.777233449073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45953.777233449073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45953.777233449073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45953.777233449073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45953.777233449073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45953.777233449073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45953.777233449073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45953.777233449073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45953.777233449073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45953.777233449073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45953.777233449073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45953.777233449073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45953.777233449073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45953.777233449073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45953.777233449073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45953.777233449073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45953.777233449073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45953.777233449073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45953.777233449073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45953.777233449073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45953.777233449073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45953.777233449073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45953.777233449073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45953.777233449073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45953.777233449073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45953.777233449073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45953.777233449073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45953.777233449073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45953.777233449073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45953.777233449073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45953.777233449073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45953.777233449073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45953.777233449073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45953.777233449073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45953.777233449073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45953.777233449073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45953.777233449073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45953.777233449073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45953.777233449073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45953.777233449073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45953.777233449073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45953.777233449073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45953.777233449073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45953.777233449073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45953.777233449073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45953.777233449073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45953.777233449073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45953.777233449073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45953.777233449073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45953.777233449073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45953.777233449073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45953.777233449073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45953.777233449073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45953.777233449073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45953.777233449073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45953.777233449073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45953.777233449073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45953.777233449073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45953.777233449073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45953.777233449073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45953.777233449073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45953.777233449073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45953.777233449073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45953.777233449073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45953.777233449073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45953.777233449073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45953.777233449073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45953.777233449073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45953.777233449073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45953.777233449073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45953.777233449073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45953.777233449073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45953.777233449073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45953.777233449073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45953.777233449073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45953.777233449073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45953.777233449073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45953.777233449073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45953.777233449073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45953.777233449073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45953.777233449073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45953.777233449073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45953.777233449073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45953.777233449073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45953.777233449073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45953.777233449073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45953.777233449073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45953.777233449073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45953.777233449073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45953.777233449073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45953.777233449073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45953.777233449073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45953.777233449073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45953.777233449073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45953.777233449073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45953.777233449073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45953.777233449073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45953.777233449073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45953.777233449073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45953.777233449073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45953.777233449073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45953.777233449073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45953.777233449073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45953.777233449073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45953.777233449073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45953.777233449073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45953.777233449073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45953.777233449073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45953.777233449073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45953.777233449073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45953.777233449073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45953.777233449073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45953.777233449073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45953.777233449073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45953.777233449073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45953.777233449073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45953.777233449073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45953.777233449073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45953.777233449073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45953.777233449073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45953.777233449073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45953.777233449073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45953.777233449073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45953.777233449073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45953.777233449073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45953.777233449073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45953.777233449073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45953.777233449073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45953.777233449073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45953.777233449073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45953.777233449073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45953.777233449073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45953.777233449073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45953.777233449073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45953.777233449073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45953.777233449073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45953.777233449073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45953.777233449073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45953.777233449073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45953.777233449073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45953.777233449073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45953.777233449073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45953.777233449073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45953.777233449073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45953.777233449073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45953.777233449073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45953.777233449073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45953.777233449073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45953.777233449073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45953.777233449073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45953.777233449073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45953.777233449073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45953.777233449073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45953.777233449073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45953.777233449073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45953.777233449073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45953.777233449073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45953.777233449073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45953.777233449073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45953.777233449073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45953.777233449073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45953.777233449073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45953.777233449073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45953.777233449073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45953.777233449073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45953.777233449073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45953.777233449073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45953.777233449073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45953.777233449073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45953.777233449073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45953.777233449073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45953.777233449073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45953.777233449073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45953.777233449073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45953.777233449073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45953.777233449073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45953.777233449073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45953.777233449073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45953.777233449073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45953.777233449073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45953.777233449073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45953.777233449073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45953.777233449073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45953.777233449073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45953.777233449073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45953.777233449073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45953.777233449073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45953.777233449073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45953.777233449073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45953.777233449073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45953.777233449073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45953.777233449073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45953.777233449073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45953.777233449073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45953.777233449073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45953.777233449073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45953.777233449073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45953.777233449073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45953.777233449073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45953.777233449073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45953.777233449073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45953.777233449073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45953.777233449073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45953.777233449073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45953.777233449073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45953.777233449073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45953.777233449073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45953.777233449073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45953.777233449073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45953.777233449073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45953.777233449073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45953.777233449073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45953.777233449073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45953.777233449073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45953.777233449073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45953.777233449073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45953.777233449073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45953.777233449073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45953.777233449073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45953.777233449073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45953.777233449073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45953.777233449073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45953.777233449073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45953.777233449073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45953.777233449073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45953.777233449073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45953.777233449073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45953.777233449073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45953.777233449073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45953.777233449073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45953.777233449073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45953.777233449073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45953.777233449073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45953.777233449073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45953.777233449073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45953.777233449073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45953.777233449073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45953.777233449073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45953.777233449073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45953.777233449073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45953.777233449073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45953.777233449073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45953.777233449073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45953.777233449073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45953.777233449073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45953.777233449073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45953.777233449073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45953.777233449073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45953.777233449073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45953.777233449073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45953.777233449073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45953.777233449073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45953.777233449073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45953.777233449073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45953.777233449073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45953.777233449073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45953.777233449073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45953.777233449073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45953.777233449073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45953.777233449073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45953.777233449073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45953.777233449073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45953.777233449073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45953.777233449073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45953.777233449073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45953.777233449073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45953.777233449073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45953.777233449073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45953.777233449073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45953.777233449073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45953.777233449073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45953.777233449073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45953.777233449073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45953.777233449073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45953.777233449073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45953.777233449073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45953.777233449073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45953.777233449073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45953.777233449073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45953.777233449073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45953.777233449073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45953.777233449073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45953.777233449073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45953.777233449073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45953.777233449073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45953.777233449073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45953.777233449073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45953.777233449073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45953.777233449073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45953.777233449073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45953.777233449073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45953.777233449073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45953.777233449073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45953.777233449073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45953.777233449073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45953.777233449073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45953.777233449073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45953.777233449073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45953.777233449073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45953.777233449073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45953.777233449073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45953.777233449073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45953.777233449073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45953.777233449073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45953.777233449073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45953.777233449073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45953.777233449073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45953.777233449073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45953.777233449073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45953.777233449073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45953.777233449073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45953.777233449073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45953.777233449073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45953.777233449073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45953.777233449073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45953.777233449073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45953.777233449073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45953.777233449073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45953.777233449073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45953.777233449073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45953.777233449073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45953.777233449073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45953.777233449073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45953.777233449073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45953.777233449073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45953.777233449073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45953.777233449073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45953.777233449073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45953.777233449073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45953.777233449073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45953.777233449073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45953.777233449073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45953.777233449073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45953.777233449073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45953.777233449073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45953.777233449073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45953.777233449073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45953.777233449073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45953.777233449073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45953.777233449073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45953.777233449073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45953.777233449073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45953.777233449073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45953.777233449073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45953.777233449073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45953.777233449073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45953.777233449073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45953.777233449073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45953.777233449073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45953.777233449073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45953.777233449073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45953.777233449073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45953.777233449073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45953.777233449073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45953.777233449073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45953.777233449073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45953.777233449073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45953.777233449073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45953.777233449073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45953.777233449073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45953.777233449073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45953.777233449073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45953.777233449073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45953.777233449073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45953.777233449073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45953.777233449073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45953.777233449073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45953.777233449073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45953.777233449073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45953.777233449073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45953.777233449073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45953.777233449073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45953.777233449073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45953.777233449073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45953.777233449073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45953.777233449073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45953.777233449073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45953.777233449073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45953.777233449073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45953.777233449073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45953.777233449073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45953.777233449073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45953.777233449073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45953.777233449073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45953.777233449073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45953.777233449073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45953.777233449073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45953.777233449073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45953.777233449073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45953.777233449073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45953.777233449073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45953.777233449073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45953.777233449073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45953.777233449073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45953.777233449073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45953.777233449073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45953.777233449073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45953.777233449073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45953.777233449073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45953.777233449073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45953.777233449073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45953.777233449073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45953.777233449073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45953.777233449073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45953.777233449073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45953.777233449073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45953.777233449073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45953.777233449073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45953.777233449073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45953.777233449073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45953.777233449073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45953.777233449073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45953.777233449073</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2"/>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250.29651585647662</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0.14251122684800066</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2.3066782407113351E-2</v>
      </c>
      <c r="H4" s="125">
        <v>45953.748692129629</v>
      </c>
      <c r="I4" s="121" t="str">
        <f>IFERROR(VLOOKUP(D4,DB!A:F,6,0),"")</f>
        <v>Generator-SG</v>
      </c>
      <c r="J4" s="121" t="str">
        <f>IFERROR(VLOOKUP(D4,DB!A:G,7,0),"")</f>
        <v>Dead</v>
      </c>
      <c r="K4" s="127"/>
      <c r="L4" s="123" t="str">
        <f>IFERROR(VLOOKUP(D4,DB!A:I,9,0),"")</f>
        <v>Latis</v>
      </c>
    </row>
    <row r="5" spans="1:16" ht="15" customHeight="1">
      <c r="A5" s="121" t="s">
        <v>39096</v>
      </c>
      <c r="B5" s="121" t="str">
        <f>IFERROR(VLOOKUP(D5,DB!A:K,11,0),"")</f>
        <v>R4</v>
      </c>
      <c r="C5" s="122">
        <v>1</v>
      </c>
      <c r="D5" s="95" t="s">
        <v>33649</v>
      </c>
      <c r="E5" s="100" t="s">
        <v>38998</v>
      </c>
      <c r="F5" s="125"/>
      <c r="G5" s="126">
        <f ca="1">IFERROR(NOW()-F5,"")</f>
        <v>45953.777233449073</v>
      </c>
      <c r="H5" s="125">
        <v>45953.743101851855</v>
      </c>
      <c r="I5" s="121" t="str">
        <f>IFERROR(VLOOKUP(D5,DB!A:F,6,0),"")</f>
        <v>Generator-SG</v>
      </c>
      <c r="J5" s="121" t="str">
        <f>IFERROR(VLOOKUP(D5,DB!A:G,7,0),"")</f>
        <v>Vandalized</v>
      </c>
      <c r="K5" s="127"/>
      <c r="L5" s="123" t="str">
        <f>IFERROR(VLOOKUP(D5,DB!A:I,9,0),"")</f>
        <v>Latis</v>
      </c>
    </row>
    <row r="6" spans="1:16" ht="15" customHeight="1">
      <c r="A6" s="121" t="s">
        <v>39097</v>
      </c>
      <c r="B6" s="121" t="str">
        <f>IFERROR(VLOOKUP(D6,DB!A:K,11,0),"")</f>
        <v>R4</v>
      </c>
      <c r="C6" s="122">
        <v>2</v>
      </c>
      <c r="D6" s="95" t="s">
        <v>36513</v>
      </c>
      <c r="E6" s="100" t="s">
        <v>38998</v>
      </c>
      <c r="F6" s="125">
        <v>45953.678472222222</v>
      </c>
      <c r="G6" s="126">
        <f ca="1">IFERROR(NOW()-F6,"")</f>
        <v>9.8761226850911044E-2</v>
      </c>
      <c r="H6" s="125">
        <v>45953.769930555558</v>
      </c>
      <c r="I6" s="121" t="str">
        <f>IFERROR(VLOOKUP(D6,DB!A:F,6,0),"")</f>
        <v>SCECO</v>
      </c>
      <c r="J6" s="121" t="str">
        <f>IFERROR(VLOOKUP(D6,DB!A:G,7,0),"")</f>
        <v>Dead</v>
      </c>
      <c r="K6" s="127" t="s">
        <v>39098</v>
      </c>
      <c r="L6" s="123" t="str">
        <f>IFERROR(VLOOKUP(D6,DB!A:I,9,0),"")</f>
        <v>Latis</v>
      </c>
    </row>
    <row r="7" spans="1:16" ht="15" customHeight="1">
      <c r="A7" s="121"/>
      <c r="B7" s="121" t="str">
        <f>IFERROR(VLOOKUP(D7,DB!A:K,11,0),"")</f>
        <v/>
      </c>
      <c r="C7" s="122"/>
      <c r="D7" s="95"/>
      <c r="E7" s="100"/>
      <c r="F7" s="125"/>
      <c r="G7" s="126">
        <f ca="1">IFERROR(NOW()-F7,"")</f>
        <v>45953.777233449073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45953.777233449073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45953.777233449073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45953.777233449073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45953.777233449073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45953.777233449073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45953.777233449073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45953.777233449073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45953.777233449073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45953.777233449073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45953.777233449073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45953.777233449073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c r="E19" s="124"/>
      <c r="F19" s="125"/>
      <c r="G19" s="126">
        <f ca="1">IFERROR(NOW()-F19,"")</f>
        <v>45953.777233449073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24"/>
      <c r="F20" s="125"/>
      <c r="G20" s="126">
        <f ca="1">IFERROR(NOW()-F20,"")</f>
        <v>45953.777233449073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45953.777233449073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45953.777233449073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45953.777233449073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45953.777233449073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45953.777233449073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45953.777233449073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45953.777233449073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45953.777233449073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45953.777233449073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45953.777233449073</v>
      </c>
      <c r="H30" s="125"/>
      <c r="I30" s="121" t="str">
        <f>IFERROR(VLOOKUP(D30,DB!A:F,6,0),"")</f>
        <v/>
      </c>
      <c r="J30" s="121" t="str">
        <f>IFERROR(VLOOKUP(D30,DB!A:G,7,0),"")</f>
        <v/>
      </c>
      <c r="K30" s="127"/>
      <c r="L30" s="123" t="str">
        <f>IFERROR(VLOOKUP(D30,DB!A:I,9,0),"")</f>
        <v/>
      </c>
    </row>
    <row r="31" spans="1:12" ht="15" customHeight="1">
      <c r="A31" s="121"/>
      <c r="B31" s="121" t="str">
        <f>IFERROR(VLOOKUP(D32,DB!A:K,11,0),"")</f>
        <v/>
      </c>
      <c r="C31" s="122"/>
      <c r="D31" s="123"/>
      <c r="E31" s="124"/>
      <c r="F31" s="125"/>
      <c r="G31" s="126">
        <f ca="1">IFERROR(NOW()-F31,"")</f>
        <v>45953.777233449073</v>
      </c>
      <c r="H31" s="125"/>
      <c r="I31" s="121" t="str">
        <f>IFERROR(VLOOKUP(D32,DB!A:F,6,0),"")</f>
        <v/>
      </c>
      <c r="J31" s="121" t="str">
        <f>IFERROR(VLOOKUP(D32,DB!A:G,7,0),"")</f>
        <v/>
      </c>
      <c r="K31" s="127"/>
      <c r="L31" s="123" t="str">
        <f>IFERROR(VLOOKUP(D32,DB!A:I,9,0),"")</f>
        <v/>
      </c>
    </row>
    <row r="32" spans="1:12" ht="15" customHeight="1">
      <c r="A32" s="121"/>
      <c r="B32" s="121" t="str">
        <f>IFERROR(VLOOKUP(#REF!,DB!A:K,11,0),"")</f>
        <v/>
      </c>
      <c r="C32" s="122"/>
      <c r="D32" s="123"/>
      <c r="E32" s="124"/>
      <c r="F32" s="125"/>
      <c r="G32" s="126">
        <f ca="1">IFERROR(NOW()-F32,"")</f>
        <v>45953.777233449073</v>
      </c>
      <c r="H32" s="125"/>
      <c r="I32" s="121" t="str">
        <f>IFERROR(VLOOKUP(#REF!,DB!A:F,6,0),"")</f>
        <v/>
      </c>
      <c r="J32" s="121" t="str">
        <f>IFERROR(VLOOKUP(#REF!,DB!A:G,7,0),"")</f>
        <v/>
      </c>
      <c r="K32" s="127"/>
      <c r="L32" s="123" t="str">
        <f>IFERROR(VLOOKUP(#REF!,DB!A:I,9,0),"")</f>
        <v/>
      </c>
    </row>
    <row r="33" spans="1:12" ht="15" customHeight="1">
      <c r="A33" s="121"/>
      <c r="B33" s="121" t="str">
        <f>IFERROR(VLOOKUP(D33,DB!A:K,11,0),"")</f>
        <v/>
      </c>
      <c r="C33" s="122"/>
      <c r="D33" s="123"/>
      <c r="E33" s="124"/>
      <c r="F33" s="125"/>
      <c r="G33" s="126">
        <f ca="1">IFERROR(NOW()-F33,"")</f>
        <v>45953.777233449073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45953.777233449073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45953.777233449073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45953.777233449073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45953.777233449073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45953.777233449073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45953.777233449073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45953.777233449073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45953.777233449073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45953.777233449073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45953.777233449073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45953.777233449073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45953.777233449073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45953.777233449073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45953.777233449073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45953.777233449073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45953.777233449073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45953.777233449073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45953.777233449073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45953.777233449073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45953.777233449073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45953.777233449073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45953.777233449073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45953.777233449073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45953.777233449073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45953.777233449073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45953.777233449073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45953.777233449073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45953.777233449073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45953.777233449073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45953.777233449073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45953.777233449073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45953.777233449073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45953.777233449073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45953.777233449073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45953.777233449073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45953.777233449073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45953.777233449073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45953.777233449073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45953.777233449073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45953.777233449073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45953.777233449073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45953.777233449073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45953.777233449073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45953.777233449073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45953.777233449073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45953.777233449073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45953.777233449073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45953.777233449073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45953.777233449073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45953.777233449073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45953.777233449073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45953.777233449073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45953.777233449073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45953.777233449073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45953.777233449073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45953.777233449073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45953.777233449073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45953.777233449073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45953.777233449073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45953.777233449073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45953.777233449073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45953.777233449073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45953.777233449073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45953.777233449073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45953.777233449073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45953.777233449073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45953.777233449073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45953.777233449073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45953.777233449073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45953.777233449073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45953.777233449073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45953.777233449073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45953.777233449073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45953.777233449073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45953.777233449073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45953.777233449073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45953.777233449073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45953.777233449073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45953.777233449073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45953.777233449073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45953.777233449073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45953.777233449073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45953.777233449073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45953.777233449073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45953.777233449073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45953.777233449073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45953.777233449073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45953.777233449073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45953.777233449073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45953.777233449073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45953.777233449073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45953.777233449073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45953.777233449073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45953.777233449073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45953.777233449073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45953.777233449073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45953.777233449073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45953.777233449073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45953.777233449073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45953.777233449073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45953.777233449073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45953.777233449073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45953.777233449073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45953.777233449073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45953.777233449073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45953.777233449073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45953.777233449073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45953.777233449073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45953.777233449073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45953.777233449073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45953.777233449073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45953.777233449073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45953.777233449073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45953.777233449073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45953.777233449073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45953.777233449073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45953.777233449073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45953.777233449073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45953.777233449073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45953.777233449073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45953.777233449073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45953.777233449073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45953.777233449073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45953.777233449073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45953.777233449073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45953.777233449073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45953.777233449073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45953.777233449073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45953.777233449073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45953.777233449073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45953.777233449073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45953.777233449073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45953.777233449073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45953.777233449073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45953.777233449073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45953.777233449073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45953.777233449073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45953.777233449073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45953.777233449073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45953.777233449073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45953.777233449073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45953.777233449073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45953.777233449073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45953.777233449073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45953.777233449073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45953.777233449073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45953.777233449073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45953.777233449073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45953.777233449073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45953.777233449073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45953.777233449073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45953.777233449073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45953.777233449073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45953.777233449073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45953.777233449073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45953.777233449073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45953.777233449073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45953.777233449073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45953.777233449073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45953.777233449073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45953.777233449073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45953.777233449073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45953.777233449073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45953.777233449073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45953.777233449073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45953.777233449073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45953.777233449073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45953.777233449073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45953.777233449073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45953.777233449073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45953.777233449073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45953.777233449073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45953.777233449073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45953.777233449073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45953.777233449073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45953.777233449073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45953.777233449073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45953.777233449073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45953.777233449073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45953.777233449073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45953.777233449073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45953.777233449073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45953.777233449073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45953.777233449073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45953.777233449073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45953.777233449073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45953.777233449073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45953.777233449073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45953.777233449073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45953.777233449073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45953.777233449073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45953.777233449073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45953.777233449073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45953.777233449073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45953.777233449073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45953.777233449073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45953.777233449073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45953.777233449073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45953.777233449073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45953.777233449073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45953.777233449073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45953.777233449073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45953.777233449073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45953.777233449073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45953.777233449073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45953.777233449073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45953.777233449073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45953.777233449073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45953.777233449073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45953.777233449073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45953.777233449073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45953.777233449073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45953.777233449073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45953.777233449073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45953.777233449073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45953.777233449073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45953.777233449073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45953.777233449073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45953.777233449073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45953.777233449073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45953.777233449073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45953.777233449073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45953.777233449073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45953.777233449073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45953.777233449073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45953.777233449073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45953.777233449073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45953.777233449073</v>
      </c>
      <c r="H261" s="125"/>
      <c r="I261" s="121" t="str">
        <f>IFERROR(VLOOKUP(D261,DB!A:F,6,0),"")</f>
        <v/>
      </c>
      <c r="J261" s="121" t="str">
        <f>IFERROR(VLOOKUP(D261,DB!A:G,7,0),"")</f>
        <v/>
      </c>
      <c r="K261" s="127"/>
      <c r="L261" s="123" t="str">
        <f>IFERROR(VLOOKUP(D261,DB!A:I,9,0),"")</f>
        <v/>
      </c>
    </row>
    <row r="262" spans="1:12" ht="15" customHeight="1">
      <c r="A262" s="128"/>
      <c r="B262" s="128" t="str">
        <f>IFERROR(VLOOKUP(D262,DB!A:K,11,0),"")</f>
        <v/>
      </c>
      <c r="C262" s="129"/>
      <c r="D262" s="130"/>
      <c r="E262" s="131"/>
      <c r="F262" s="132"/>
      <c r="G262" s="133">
        <f ca="1">IFERROR(NOW()-F262,"")</f>
        <v>45953.777233449073</v>
      </c>
      <c r="H262" s="132"/>
      <c r="I262" s="128" t="str">
        <f>IFERROR(VLOOKUP(D262,DB!A:F,6,0),"")</f>
        <v/>
      </c>
      <c r="J262" s="128" t="str">
        <f>IFERROR(VLOOKUP(D262,DB!A:G,7,0),"")</f>
        <v/>
      </c>
      <c r="K262" s="134"/>
      <c r="L262" s="130" t="str">
        <f>IFERROR(VLOOKUP(D262,DB!A:I,9,0),"")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61.945173263884499</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27.588356134256173</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9.0056593749977765</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5.1161223379604053</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37837</v>
      </c>
      <c r="E6" s="154" t="s">
        <v>39083</v>
      </c>
      <c r="F6" s="155">
        <v>45953.746342592596</v>
      </c>
      <c r="G6" s="156">
        <f ca="1">IFERROR(NOW()-F6,"")</f>
        <v>3.0890856476617046E-2</v>
      </c>
      <c r="H6" s="155">
        <v>45953.735613425924</v>
      </c>
      <c r="I6" s="154" t="str">
        <f>IFERROR(VLOOKUP(D6,DB!A:F,6,0),"")</f>
        <v>SCECO</v>
      </c>
      <c r="J6" s="154" t="str">
        <f>IFERROR(VLOOKUP(D6,DB!A:G,7,0),"")</f>
        <v>No BB Shifted</v>
      </c>
      <c r="K6" s="154" t="s">
        <v>39108</v>
      </c>
      <c r="L6" s="154" t="str">
        <f>IFERROR(VLOOKUP(D6,DB!A:I,9,0),"")</f>
        <v>Latis</v>
      </c>
    </row>
    <row r="7" spans="1:13" ht="15">
      <c r="A7" s="160"/>
      <c r="B7" s="160" t="str">
        <f>IFERROR(VLOOKUP(D7,DB!A:K,11,0),"")</f>
        <v/>
      </c>
      <c r="C7" s="160"/>
      <c r="D7" s="160"/>
      <c r="E7" s="160"/>
      <c r="F7" s="161"/>
      <c r="G7" s="162">
        <f ca="1">IFERROR(NOW()-F7,"")</f>
        <v>45953.777233449073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45953.777233449073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45953.777233449073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45953.777233449073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45953.777233449073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45953.777233449073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45953.777233449073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45953.777233449073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45953.777233449073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45953.777233449073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45953.777233449073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45953.777233449073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45953.777233449073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45953.777233449073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45953.777233449073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45953.777233449073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45953.777233449073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45953.777233449073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45953.777233449073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45953.777233449073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45953.777233449073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45953.777233449073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45953.777233449073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45953.777233449073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45953.777233449073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45953.777233449073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45953.777233449073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45953.777233449073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45953.777233449073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45953.777233449073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45953.777233449073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45953.777233449073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45953.777233449073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45953.777233449073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45953.777233449073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45953.777233449073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45953.777233449073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45953.777233449073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45953.777233449073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45953.777233449073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45953.777233449073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45953.777233449073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45953.777233449073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45953.777233449073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45953.777233449073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45953.777233449073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45953.777233449073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45953.777233449073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45953.777233449073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45953.777233449073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45953.777233449073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45953.777233449073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45953.777233449073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45953.777233449073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45953.777233449073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45953.777233449073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45953.777233449073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45953.777233449073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45953.777233449073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45953.777233449073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45953.777233449073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45953.777233449073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45953.777233449073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45953.777233449073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45953.777233449073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45953.777233449073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45953.777233449073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45953.777233449073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45953.777233449073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45953.777233449073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45953.777233449073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45953.777233449073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45953.777233449073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45953.777233449073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45953.777233449073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45953.777233449073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45953.777233449073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45953.777233449073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45953.777233449073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45953.777233449073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45953.777233449073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45953.777233449073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45953.777233449073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45953.777233449073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45953.777233449073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45953.777233449073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45953.777233449073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45953.777233449073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45953.777233449073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45953.777233449073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45953.777233449073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45953.777233449073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45953.777233449073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45953.777233449073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45953.777233449073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45953.777233449073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45953.777233449073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45953.777233449073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45953.777233449073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45953.777233449073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45953.777233449073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45953.777233449073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45953.777233449073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45953.777233449073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45953.777233449073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45953.777233449073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45953.777233449073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45953.777233449073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45953.777233449073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45953.777233449073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45953.777233449073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45953.777233449073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45953.777233449073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45953.777233449073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45953.777233449073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45953.777233449073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45953.777233449073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45953.777233449073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45953.777233449073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45953.777233449073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45953.777233449073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45953.777233449073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45953.777233449073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45953.777233449073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45953.777233449073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45953.777233449073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45953.777233449073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45953.777233449073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45953.777233449073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45953.777233449073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45953.777233449073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45953.777233449073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45953.777233449073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45953.777233449073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45953.777233449073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45953.777233449073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45953.777233449073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45953.777233449073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45953.777233449073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45953.777233449073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45953.777233449073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45953.777233449073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45953.777233449073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45953.777233449073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45953.777233449073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45953.777233449073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45953.777233449073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45953.777233449073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45953.777233449073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45953.777233449073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45953.777233449073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45953.777233449073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45953.777233449073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45953.777233449073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45953.777233449073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45953.777233449073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45953.777233449073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45953.777233449073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45953.777233449073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45953.777233449073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45953.777233449073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45953.777233449073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45953.777233449073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45953.777233449073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45953.777233449073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45953.777233449073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45953.777233449073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45953.777233449073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45953.777233449073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45953.777233449073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45953.777233449073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45953.777233449073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45953.777233449073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45953.777233449073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45953.777233449073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45953.777233449073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45953.777233449073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45953.777233449073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45953.777233449073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45953.777233449073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45953.777233449073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45953.777233449073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45953.777233449073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45953.777233449073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45953.777233449073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45953.777233449073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45953.777233449073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45953.777233449073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45953.777233449073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45953.777233449073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45953.777233449073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45953.777233449073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45953.777233449073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45953.777233449073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45953.777233449073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45953.777233449073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45953.777233449073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45953.777233449073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45953.777233449073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45953.777233449073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45953.777233449073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45953.777233449073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45953.777233449073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45953.777233449073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45953.777233449073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45953.777233449073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45953.777233449073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45953.777233449073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45953.777233449073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45953.777233449073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45953.777233449073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45953.777233449073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45953.777233449073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45953.777233449073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45953.777233449073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45953.777233449073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45953.777233449073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45953.777233449073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45953.777233449073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45953.777233449073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45953.777233449073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45953.777233449073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45953.777233449073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45953.777233449073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45953.777233449073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45953.777233449073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45953.777233449073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45953.777233449073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45953.777233449073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45953.777233449073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45953.777233449073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45953.777233449073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45953.777233449073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45953.777233449073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45953.777233449073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45953.777233449073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45953.777233449073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45953.777233449073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45953.777233449073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45953.777233449073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45953.777233449073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45953.777233449073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45953.777233449073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45953.777233449073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45953.777233449073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45953.777233449073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45953.777233449073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45953.777233449073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45953.777233449073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45953.777233449073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45953.777233449073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45953.777233449073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45953.777233449073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45953.777233449073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45953.777233449073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45953.777233449073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45953.777233449073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45953.777233449073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45953.777233449073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45953.777233449073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45953.777233449073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45953.777233449073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45953.777233449073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45953.777233449073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45953.777233449073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45953.777233449073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45953.777233449073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45953.777233449073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45953.777233449073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45953.777233449073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45953.777233449073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45953.777233449073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45953.777233449073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45953.777233449073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45953.777233449073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45953.777233449073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45953.777233449073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45953.777233449073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45953.777233449073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45953.777233449073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45953.777233449073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45953.777233449073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45953.777233449073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45953.777233449073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45953.777233449073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45953.777233449073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45953.777233449073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45953.777233449073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45953.777233449073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45953.777233449073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45953.777233449073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45953.777233449073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45953.777233449073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45953.777233449073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45953.777233449073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45953.777233449073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45953.777233449073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45953.777233449073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45953.777233449073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45953.777233449073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45953.777233449073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45953.777233449073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45953.777233449073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45953.777233449073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45953.777233449073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45953.777233449073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45953.777233449073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45953.777233449073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45953.777233449073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45953.777233449073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45953.777233449073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45953.777233449073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45953.777233449073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45953.777233449073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45953.777233449073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45953.777233449073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45953.777233449073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45953.777233449073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45953.777233449073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45953.777233449073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45953.777233449073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45953.777233449073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45953.777233449073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45953.777233449073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45953.777233449073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45953.777233449073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45953.777233449073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45953.777233449073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45953.777233449073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45953.777233449073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45953.777233449073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45953.777233449073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45953.777233449073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45953.777233449073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45953.777233449073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45953.777233449073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45953.777233449073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45953.777233449073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45953.777233449073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45953.777233449073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45953.777233449073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45953.777233449073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45953.777233449073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45953.777233449073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45953.777233449073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45953.777233449073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45953.777233449073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45953.777233449073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45953.777233449073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45953.777233449073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45953.777233449073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45953.777233449073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45953.777233449073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45953.777233449073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45953.777233449073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45953.777233449073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45953.777233449073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45953.777233449073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45953.777233449073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45953.777233449073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45953.777233449073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45953.777233449073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45953.777233449073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45953.777233449073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45953.777233449073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45953.777233449073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45953.777233449073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45953.777233449073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45953.777233449073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45953.777233449073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45953.777233449073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45953.777233449073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45953.777233449073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45953.777233449073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45953.777233449073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45953.777233449073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45953.777233449073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45953.777233449073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45953.777233449073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45953.777233449073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45953.777233449073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45953.777233449073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45953.777233449073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45953.777233449073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45953.777233449073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45953.777233449073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45953.777233449073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45953.777233449073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45953.777233449073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45953.777233449073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45953.777233449073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45953.777233449073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45953.777233449073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45953.777233449073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45953.777233449073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45953.777233449073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45953.777233449073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45953.777233449073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45953.777233449073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45953.777233449073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45953.777233449073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45953.777233449073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45953.777233449073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45953.777233449073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45953.777233449073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45953.777233449073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45953.777233449073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45953.777233449073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45953.777233449073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45953.777233449073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45953.777233449073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45953.777233449073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45953.777233449073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45953.777233449073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45953.777233449073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45953.777233449073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45953.777233449073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45953.777233449073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45953.777233449073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45953.777233449073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45953.777233449073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45953.777233449073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45953.777233449073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45953.777233449073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45953.777233449073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45953.777233449073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45953.777233449073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45953.777233449073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45953.777233449073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45953.777233449073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45953.777233449073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45953.777233449073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45953.777233449073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45953.777233449073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45953.777233449073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45953.777233449073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45953.777233449073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45953.777233449073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45953.777233449073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45953.777233449073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45953.777233449073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45953.777233449073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45953.777233449073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45953.777233449073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45953.777233449073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45953.777233449073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45953.777233449073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45953.777233449073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45953.777233449073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45953.777233449073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45953.777233449073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45953.777233449073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45953.777233449073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45953.777233449073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45953.777233449073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45953.777233449073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45953.777233449073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45953.777233449073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45953.777233449073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45953.777233449073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45953.777233449073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45953.777233449073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45953.777233449073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45953.777233449073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45953.777233449073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45953.777233449073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45953.777233449073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45953.777233449073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45953.777233449073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45953.777233449073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45953.777233449073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45953.777233449073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45953.777233449073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45953.777233449073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45953.777233449073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45953.777233449073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45953.777233449073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45953.777233449073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45953.777233449073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45953.777233449073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45953.777233449073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45953.777233449073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45953.777233449073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45953.777233449073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45953.777233449073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45953.777233449073</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39109</v>
      </c>
      <c r="B2" s="105" t="str">
        <f>IFERROR(VLOOKUP(D2,DB!A:K,11,0),"")</f>
        <v>R6</v>
      </c>
      <c r="C2" s="107">
        <v>3</v>
      </c>
      <c r="D2" s="105" t="s">
        <v>38954</v>
      </c>
      <c r="E2" s="108" t="s">
        <v>39083</v>
      </c>
      <c r="F2" s="109">
        <v>45953.75675925926</v>
      </c>
      <c r="G2" s="78">
        <f ca="1">IFERROR(NOW()-F2,"-")</f>
        <v>2.0474074073717929E-2</v>
      </c>
      <c r="H2" s="109">
        <v>45953.740046296298</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45953.777233333334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45953.777233333334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45953.777233333334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45953.777233333334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45953.777233333334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45953.777233333334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45953.777233333334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45953.777233333334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45953.777233333334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45953.777233333334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45953.777233333334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45953.777233333334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45953.777233333334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45953.777233333334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45953.777233333334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45953.777233333334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45953.777233333334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45953.777233333334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45953.777233333334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45953.777233333334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45953.777233333334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45953.777233333334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45953.777233333334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45953.777233333334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45953.777233333334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45953.777233333334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45953.777233333334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45953.777233333334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45953.777233333334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45953.777233333334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45953.777233333334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45953.777233333334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45953.777233333334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45953.777233333334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45953.777233333334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45953.777233333334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45953.777233333334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45953.777233333334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45953.777233333334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45953.777233333334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45953.777233333334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45953.777233333334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45953.777233333334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45953.777233333334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45953.777233333334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45953.777233333334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45953.777233333334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45953.777233333334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45953.777233333334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45953.777233333334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45953.777233333334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45953.777233333334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45953.777233333334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45953.777233333334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45953.777233333334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45953.777233333334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45953.777233333334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45953.777233333334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45953.777233333334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45953.777233333334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45953.777233333334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45953.777233333334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45953.777233333334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45953.777233333334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45953.777233333334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45953.777233333334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45953.777233333334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45953.777233333334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45953.777233333334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45953.777233333334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45953.777233333334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45953.777233333334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45953.777233333334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45953.777233333334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45953.777233333334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45953.777233333334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45953.777233333334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45953.777233333334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45953.777233333334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45953.777233333334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45953.777233333334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45953.777233333334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45953.777233333334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45953.777233333334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45953.777233333334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45953.777233333334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45953.777233333334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45953.777233333334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45953.777233333334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45953.777233333334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45953.777233333334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45953.777233333334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45953.777233333334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45953.777233333334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45953.777233333334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45953.777233333334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45953.777233333334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45953.777233333334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45953.777233333334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45953.777233333334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45953.777233333334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45953.777233333334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45953.777233333334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45953.777233333334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45953.777233333334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45953.777233333334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45953.777233333334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45953.777233333334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45953.777233333334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45953.777233333334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45953.777233333334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45953.777233333334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45953.777233333334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45953.777233333334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45953.777233333334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45953.777233333334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45953.777233333334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45953.777233333334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45953.777233333334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45953.777233333334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45953.777233333334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45953.777233333334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45953.777233333334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45953.777233333334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45953.777233333334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45953.777233333334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45953.777233333334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45953.777233333334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45953.777233333334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45953.777233333334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45953.777233333334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45953.777233333334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45953.777233333334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45953.777233333334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45953.777233333334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45953.777233333334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45953.777233333334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45953.777233333334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45953.777233333334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45953.777233333334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45953.777233333334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45953.777233333334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45953.777233333334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45953.777233333334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45953.777233333334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45953.777233333334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45953.777233333334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45953.777233333334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45953.777233333334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45953.777233333334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45953.777233449073</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45953.777233449073</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45953.777233449073</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45953.777233449073</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