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173" documentId="13_ncr:1_{F6CB121F-512D-4AA6-A0C1-0FB36C537598}" xr6:coauthVersionLast="47" xr6:coauthVersionMax="47" xr10:uidLastSave="{B3D9BDA7-A141-43D4-BB5A-0A820EC737B1}"/>
  <bookViews>
    <workbookView xWindow="-109" yWindow="-109" windowWidth="26301" windowHeight="14169" firstSheet="1"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4" i="4"/>
  <c r="B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G2" i="3"/>
  <c r="G3" i="3"/>
  <c r="G4" i="3"/>
  <c r="G5" i="3"/>
  <c r="I3" i="4"/>
  <c r="J3" i="4"/>
  <c r="I3" i="6"/>
  <c r="I4" i="6"/>
  <c r="L2" i="3"/>
  <c r="J2" i="3"/>
  <c r="I2" i="3"/>
  <c r="B2" i="3"/>
  <c r="L3" i="6"/>
  <c r="L4" i="6"/>
  <c r="L2" i="6"/>
  <c r="J4" i="6"/>
  <c r="J3" i="6"/>
  <c r="J2" i="6"/>
  <c r="I2" i="6"/>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L66" i="5"/>
  <c r="J66" i="5"/>
  <c r="I66" i="5"/>
  <c r="G66" i="5"/>
  <c r="B66"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L4" i="5"/>
  <c r="L5" i="5"/>
  <c r="L6" i="5"/>
  <c r="L7" i="5"/>
  <c r="L8" i="5"/>
  <c r="L9" i="5"/>
  <c r="L10" i="5"/>
  <c r="L11" i="5"/>
  <c r="L12" i="5"/>
  <c r="L13" i="5"/>
  <c r="L14" i="5"/>
  <c r="L15" i="5"/>
  <c r="L16" i="5"/>
  <c r="L17" i="5"/>
  <c r="L18" i="5"/>
  <c r="J4" i="5"/>
  <c r="J5" i="5"/>
  <c r="J6" i="5"/>
  <c r="J7" i="5"/>
  <c r="J8" i="5"/>
  <c r="J9" i="5"/>
  <c r="J10" i="5"/>
  <c r="J11" i="5"/>
  <c r="J12" i="5"/>
  <c r="J13" i="5"/>
  <c r="J14" i="5"/>
  <c r="J15" i="5"/>
  <c r="J16" i="5"/>
  <c r="J17" i="5"/>
  <c r="J18" i="5"/>
  <c r="I4" i="5"/>
  <c r="I5" i="5"/>
  <c r="I6" i="5"/>
  <c r="I7" i="5"/>
  <c r="I8" i="5"/>
  <c r="I9" i="5"/>
  <c r="I10" i="5"/>
  <c r="I11" i="5"/>
  <c r="I12" i="5"/>
  <c r="I13" i="5"/>
  <c r="I14" i="5"/>
  <c r="I15" i="5"/>
  <c r="I16" i="5"/>
  <c r="I17" i="5"/>
  <c r="I18" i="5"/>
  <c r="G4" i="5"/>
  <c r="G5" i="5"/>
  <c r="G6" i="5"/>
  <c r="G7" i="5"/>
  <c r="G8" i="5"/>
  <c r="G9" i="5"/>
  <c r="G10" i="5"/>
  <c r="G11" i="5"/>
  <c r="G12" i="5"/>
  <c r="G13" i="5"/>
  <c r="G14" i="5"/>
  <c r="G15" i="5"/>
  <c r="G16" i="5"/>
  <c r="G17" i="5"/>
  <c r="G18" i="5"/>
  <c r="B4" i="5"/>
  <c r="B5" i="5"/>
  <c r="B6" i="5"/>
  <c r="B7" i="5"/>
  <c r="B8" i="5"/>
  <c r="B9" i="5"/>
  <c r="B10" i="5"/>
  <c r="B11" i="5"/>
  <c r="B12" i="5"/>
  <c r="B13" i="5"/>
  <c r="B14" i="5"/>
  <c r="B15" i="5"/>
  <c r="B16" i="5"/>
  <c r="B17" i="5"/>
  <c r="B18"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B2" i="5"/>
  <c r="G2" i="5"/>
  <c r="I2" i="5"/>
  <c r="J2" i="5"/>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alcChain>
</file>

<file path=xl/sharedStrings.xml><?xml version="1.0" encoding="utf-8"?>
<sst xmlns="http://schemas.openxmlformats.org/spreadsheetml/2006/main" count="178588" uniqueCount="39078">
  <si>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</si>
  <si>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</si>
  <si>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</si>
  <si>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</si>
  <si>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</si>
  <si>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</si>
  <si>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</si>
  <si>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</si>
  <si>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</si>
  <si>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</si>
  <si>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</si>
  <si>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</si>
  <si>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</si>
  <si>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</si>
  <si>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</si>
  <si>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</si>
  <si>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</si>
  <si>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</si>
  <si>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</si>
  <si>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</si>
  <si>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</si>
  <si>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</si>
  <si>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</si>
  <si>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</si>
  <si>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</si>
  <si>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</si>
  <si>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</si>
  <si>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</si>
  <si>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</si>
  <si>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</si>
  <si>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</si>
  <si>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</si>
  <si>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</si>
  <si>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</si>
  <si>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</si>
  <si>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</si>
  <si>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</si>
  <si>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</si>
  <si>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</si>
  <si>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</si>
  <si>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</si>
  <si>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</si>
  <si>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</si>
  <si>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</si>
  <si>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</si>
  <si>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</si>
  <si>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</si>
  <si>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</si>
  <si>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</si>
  <si>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</si>
  <si>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</si>
  <si>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</si>
  <si>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</si>
  <si>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</si>
  <si>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</si>
  <si>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</si>
  <si>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</si>
  <si>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</si>
  <si>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</si>
  <si>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</si>
  <si>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</si>
  <si>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</si>
  <si>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</si>
  <si>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</si>
  <si>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</si>
  <si>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</si>
  <si>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</si>
  <si>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</si>
  <si>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</si>
  <si>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</si>
  <si>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</si>
  <si>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</si>
  <si>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</si>
  <si>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</si>
  <si>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</si>
  <si>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</si>
  <si>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</si>
  <si>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</si>
  <si>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</si>
  <si>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</si>
  <si>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</si>
  <si>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</si>
  <si>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</si>
  <si>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</si>
  <si>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</si>
  <si>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</si>
  <si>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</si>
  <si>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</si>
  <si>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</si>
  <si>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</si>
  <si>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</si>
  <si>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</si>
  <si>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</si>
  <si>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</si>
  <si>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</si>
  <si>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</si>
  <si>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</si>
  <si>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</si>
  <si>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</si>
  <si>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</si>
  <si>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</si>
  <si>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</si>
  <si>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</si>
  <si>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</si>
  <si>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</si>
  <si>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</si>
  <si>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</si>
  <si>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</si>
  <si>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</si>
  <si>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</si>
  <si>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</si>
  <si>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</si>
  <si>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</si>
  <si>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</si>
  <si>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</si>
  <si>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</si>
  <si>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</si>
  <si>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</si>
  <si>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</si>
  <si>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</si>
  <si>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</si>
  <si>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</si>
  <si>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</si>
  <si>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</si>
  <si>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</si>
  <si>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</si>
  <si>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</si>
  <si>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</si>
  <si>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</si>
  <si>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</si>
  <si>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</si>
  <si>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</si>
  <si>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</si>
  <si>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</si>
  <si>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</si>
  <si>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</si>
  <si>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</si>
  <si>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</si>
  <si>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</si>
  <si>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</si>
  <si>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</si>
  <si>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</si>
  <si>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</si>
  <si>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</si>
  <si>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</si>
  <si>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</si>
  <si>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</si>
  <si>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</si>
  <si>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</si>
  <si>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</si>
  <si>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</si>
  <si>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</si>
  <si>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</si>
  <si>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</si>
  <si>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</si>
  <si>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</si>
  <si>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</si>
  <si>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</si>
  <si>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</si>
  <si>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</si>
  <si>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</si>
  <si>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</si>
  <si>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</si>
  <si>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</si>
  <si>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</si>
  <si>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</si>
  <si>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</si>
  <si>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</si>
  <si>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</si>
  <si>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</si>
  <si>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</si>
  <si>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</si>
  <si>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</si>
  <si>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</si>
  <si>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</si>
  <si>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</si>
  <si>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</si>
  <si>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</si>
  <si>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</si>
  <si>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</si>
  <si>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</si>
  <si>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</si>
  <si>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</si>
  <si>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</si>
  <si>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</si>
  <si>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</si>
  <si>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</si>
  <si>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</si>
  <si>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</si>
  <si>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</si>
  <si>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</si>
  <si>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</si>
  <si>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</si>
  <si>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</si>
  <si>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</si>
  <si>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</si>
  <si>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</si>
  <si>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</si>
  <si>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</si>
  <si>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</si>
  <si>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</si>
  <si>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</si>
  <si>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</si>
  <si>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</si>
  <si>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</si>
  <si>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</si>
  <si>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</si>
  <si>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</si>
  <si>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</si>
  <si>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</si>
  <si>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</si>
  <si>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</si>
  <si>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</si>
  <si>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</si>
  <si>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</si>
  <si>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</si>
  <si>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</si>
  <si>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</si>
  <si>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</si>
  <si>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</si>
  <si>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</si>
  <si>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</si>
  <si>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</si>
  <si>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</si>
  <si>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</si>
  <si>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</si>
  <si>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</si>
  <si>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</si>
  <si>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</si>
  <si>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</si>
  <si>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</si>
  <si>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</si>
  <si>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</si>
  <si>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</si>
  <si>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</si>
  <si>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</si>
  <si>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</si>
  <si>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</si>
  <si>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</si>
  <si>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</si>
  <si>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</si>
  <si>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</si>
  <si>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</si>
  <si>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</si>
  <si>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</si>
  <si>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</si>
  <si>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</si>
  <si>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</si>
  <si>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</si>
  <si>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</si>
  <si>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</si>
  <si>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</si>
  <si>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</si>
  <si>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</si>
  <si>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</si>
  <si>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</si>
  <si>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</si>
  <si>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</si>
  <si>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</si>
  <si>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</si>
  <si>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</si>
  <si>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</si>
  <si>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</si>
  <si>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</si>
  <si>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</si>
  <si>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</si>
  <si>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</si>
  <si>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</si>
  <si>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</si>
  <si>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</si>
  <si>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</si>
  <si>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</si>
  <si>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</si>
  <si>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</si>
  <si>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</si>
  <si>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</si>
  <si>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</si>
  <si>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</si>
  <si>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</si>
  <si>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</si>
  <si>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</si>
  <si>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</si>
  <si>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</si>
  <si>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</si>
  <si>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</si>
  <si>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</si>
  <si>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</si>
  <si>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</si>
  <si>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</si>
  <si>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</si>
  <si>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</si>
  <si>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</si>
  <si>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</si>
  <si>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</si>
  <si>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</si>
  <si>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</si>
  <si>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</si>
  <si>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</si>
  <si>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</si>
  <si>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</si>
  <si>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</si>
  <si>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</si>
  <si>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</si>
  <si>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</si>
  <si>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</si>
  <si>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</si>
  <si>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</si>
  <si>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</si>
  <si>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</si>
  <si>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</si>
  <si>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</si>
  <si>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</si>
  <si>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</si>
  <si>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</si>
  <si>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</si>
  <si>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</si>
  <si>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</si>
  <si>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</si>
  <si>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</si>
  <si>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</si>
  <si>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</si>
  <si>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</si>
  <si>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</si>
  <si>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</si>
  <si>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</si>
  <si>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</si>
  <si>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</si>
  <si>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</si>
  <si>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</si>
  <si>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</si>
  <si>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</si>
  <si>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</si>
  <si>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</si>
  <si>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</si>
  <si>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</si>
  <si>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</si>
  <si>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</si>
  <si>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</si>
  <si>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</si>
  <si>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</si>
  <si>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</si>
  <si>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</si>
  <si>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</si>
  <si>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</si>
  <si>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</si>
  <si>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</si>
  <si>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</si>
  <si>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</si>
  <si>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</si>
  <si>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</si>
  <si>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</si>
  <si>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</si>
  <si>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</si>
  <si>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</si>
  <si>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</si>
  <si>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</si>
  <si>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</si>
  <si>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</si>
  <si>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</si>
  <si>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</si>
  <si>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</si>
  <si>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</si>
  <si>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</si>
  <si>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</si>
  <si>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</si>
  <si>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</si>
  <si>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</si>
  <si>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</si>
  <si>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</si>
  <si>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</si>
  <si>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</si>
  <si>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</si>
  <si>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</si>
  <si>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</si>
  <si>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</si>
  <si>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</si>
  <si>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</si>
  <si>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</si>
  <si>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</si>
  <si>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</si>
  <si>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</si>
  <si>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</si>
  <si>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</si>
  <si>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</si>
  <si>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</si>
  <si>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</si>
  <si>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</si>
  <si>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</si>
  <si>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</si>
  <si>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</si>
  <si>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</si>
  <si>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</si>
  <si>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</si>
  <si>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</si>
  <si>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</si>
  <si>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</si>
  <si>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</si>
  <si>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</si>
  <si>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</si>
  <si>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</si>
  <si>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</si>
  <si>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</si>
  <si>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</si>
  <si>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</si>
  <si>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</si>
  <si>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</si>
  <si>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</si>
  <si>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</si>
  <si>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</si>
  <si>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</si>
  <si>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</si>
  <si>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</si>
  <si>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</si>
  <si>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</si>
  <si>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</si>
  <si>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</si>
  <si>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</si>
  <si>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</si>
  <si>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</si>
  <si>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</si>
  <si>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</si>
  <si>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</si>
  <si>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</si>
  <si>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</si>
  <si>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</si>
  <si>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</si>
  <si>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</si>
  <si>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</si>
  <si>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</si>
  <si>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</si>
  <si>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</si>
  <si>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</si>
  <si>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</si>
  <si>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</si>
  <si>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</si>
  <si>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</si>
  <si>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</si>
  <si>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</si>
  <si>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</si>
  <si>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</si>
  <si>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</si>
  <si>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</si>
  <si>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</si>
  <si>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</si>
  <si>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</si>
  <si>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</si>
  <si>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</si>
  <si>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</si>
  <si>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</si>
  <si>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</si>
  <si>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</si>
  <si>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</si>
  <si>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</si>
  <si>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</si>
  <si>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</si>
  <si>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</si>
  <si>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</si>
  <si>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</si>
  <si>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</si>
  <si>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</si>
  <si>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</si>
  <si>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</si>
  <si>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</si>
  <si>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</si>
  <si>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</si>
  <si>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</si>
  <si>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</si>
  <si>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</si>
  <si>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</si>
  <si>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</si>
  <si>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</si>
  <si>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</si>
  <si>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</si>
  <si>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</si>
  <si>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</si>
  <si>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</si>
  <si>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</si>
  <si>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</si>
  <si>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</si>
  <si>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</si>
  <si>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</si>
  <si>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</si>
  <si>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</si>
  <si>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</si>
  <si>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</si>
  <si>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</si>
  <si>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</si>
  <si>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</si>
  <si>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</si>
  <si>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</si>
  <si>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</si>
  <si>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</si>
  <si>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</si>
  <si>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</si>
  <si>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</si>
  <si>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</si>
  <si>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</si>
  <si>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</si>
  <si>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</si>
  <si>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</si>
  <si>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</si>
  <si>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</si>
  <si>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</si>
  <si>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</si>
  <si>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</si>
  <si>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</si>
  <si>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</si>
  <si>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</si>
  <si>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</si>
  <si>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</si>
  <si>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</si>
  <si>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</si>
  <si>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</si>
  <si>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</si>
  <si>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</si>
  <si>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</si>
  <si>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</si>
  <si>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</si>
  <si>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</si>
  <si>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</si>
  <si>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</si>
  <si>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</si>
  <si>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</si>
  <si>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</si>
  <si>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</si>
  <si>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</si>
  <si>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</si>
  <si>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</si>
  <si>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</si>
  <si>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</si>
  <si>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</si>
  <si>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</si>
  <si>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</si>
  <si>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</si>
  <si>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</si>
  <si>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</si>
  <si>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</si>
  <si>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</si>
  <si>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</si>
  <si>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</si>
  <si>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</si>
  <si>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</si>
  <si>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</si>
  <si>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</si>
  <si>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</si>
  <si>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</si>
  <si>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</si>
  <si>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</si>
  <si>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</si>
  <si>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</si>
  <si>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</si>
  <si>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</si>
  <si>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</si>
  <si>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</si>
  <si>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</si>
  <si>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</si>
  <si>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</si>
  <si>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</si>
  <si>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</si>
  <si>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</si>
  <si>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</si>
  <si>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</si>
  <si>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</si>
  <si>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</si>
  <si>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</si>
  <si>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</si>
  <si>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</si>
  <si>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</si>
  <si>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</si>
  <si>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</si>
  <si>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</si>
  <si>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</si>
  <si>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</si>
  <si>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</si>
  <si>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</si>
  <si>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</si>
  <si>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</si>
  <si>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</si>
  <si>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</si>
  <si>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</si>
  <si>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</si>
  <si>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</si>
  <si>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</si>
  <si>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</si>
  <si>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</si>
  <si>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</si>
  <si>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</si>
  <si>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</si>
  <si>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</si>
  <si>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</si>
  <si>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</si>
  <si>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</si>
  <si>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</si>
  <si>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</si>
  <si>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</si>
  <si>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</si>
  <si>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</si>
  <si>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</si>
  <si>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</si>
  <si>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</si>
  <si>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</si>
  <si>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</si>
  <si>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</si>
  <si>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</si>
  <si>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</si>
  <si>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</si>
  <si>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</si>
  <si>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</si>
  <si>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</si>
  <si>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</si>
  <si>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</si>
  <si>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</si>
  <si>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</si>
  <si>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</si>
  <si>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</si>
  <si>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</si>
  <si>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</si>
  <si>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</si>
  <si>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</si>
  <si>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</si>
  <si>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</si>
  <si>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</si>
  <si>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</si>
  <si>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</si>
  <si>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</si>
  <si>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</si>
  <si>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</si>
  <si>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</si>
  <si>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</si>
  <si>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</si>
  <si>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</si>
  <si>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</si>
  <si>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</si>
  <si>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</si>
  <si>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</si>
  <si>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</si>
  <si>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</si>
  <si>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</si>
  <si>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</si>
  <si>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</si>
  <si>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</si>
  <si>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</si>
  <si>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</si>
  <si>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</si>
  <si>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</si>
  <si>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</si>
  <si>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</si>
  <si>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</si>
  <si>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</si>
  <si>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</si>
  <si>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</si>
  <si>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</si>
  <si>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</si>
  <si>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</si>
  <si>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</si>
  <si>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</si>
  <si>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</si>
  <si>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</si>
  <si>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</si>
  <si>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</si>
  <si>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</si>
  <si>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</si>
  <si>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</si>
  <si>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</si>
  <si>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</si>
  <si>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</si>
  <si>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</si>
  <si>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</si>
  <si>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</si>
  <si>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</si>
  <si>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</si>
  <si>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</si>
  <si>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</si>
  <si>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</si>
  <si>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</si>
  <si>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</si>
  <si>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</si>
  <si>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</si>
  <si>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</si>
  <si>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</si>
  <si>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</si>
  <si>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</si>
  <si>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</si>
  <si>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</si>
  <si>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</si>
  <si>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</si>
  <si>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</si>
  <si>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</si>
  <si>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</si>
  <si>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</si>
  <si>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</si>
  <si>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</si>
  <si>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</si>
  <si>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</si>
  <si>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</si>
  <si>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</si>
  <si>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</si>
  <si>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</si>
  <si>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</si>
  <si>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</si>
  <si>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</si>
  <si>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</si>
  <si>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</si>
  <si>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</si>
  <si>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</si>
  <si>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</si>
  <si>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</si>
  <si>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</si>
  <si>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</si>
  <si>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</si>
  <si>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</si>
  <si>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</si>
  <si>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</si>
  <si>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</si>
  <si>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</si>
  <si>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</si>
  <si>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</si>
  <si>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</si>
  <si>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</si>
  <si>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</si>
  <si>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</si>
  <si>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</si>
  <si>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</si>
  <si>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</si>
  <si>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</si>
  <si>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</si>
  <si>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</si>
  <si>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</si>
  <si>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</si>
  <si>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</si>
  <si>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</si>
  <si>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</si>
  <si>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</si>
  <si>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</si>
  <si>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</si>
  <si>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</si>
  <si>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</si>
  <si>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</si>
  <si>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</si>
  <si>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</si>
  <si>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</si>
  <si>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</si>
  <si>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</si>
  <si>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</si>
  <si>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</si>
  <si>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</si>
  <si>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</si>
  <si>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</si>
  <si>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</si>
  <si>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</si>
  <si>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</si>
  <si>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</si>
  <si>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</si>
  <si>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</si>
  <si>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</si>
  <si>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</si>
  <si>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</si>
  <si>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</si>
  <si>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</si>
  <si>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</si>
  <si>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</si>
  <si>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</si>
  <si>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</si>
  <si>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</si>
  <si>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</si>
  <si>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</si>
  <si>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</si>
  <si>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</si>
  <si>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</si>
  <si>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</si>
  <si>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</si>
  <si>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</si>
  <si>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</si>
  <si>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</si>
  <si>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</si>
  <si>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</si>
  <si>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</si>
  <si>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</si>
  <si>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</si>
  <si>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</si>
  <si>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</si>
  <si>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</si>
  <si>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</si>
  <si>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</si>
  <si>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</si>
  <si>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</si>
  <si>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</si>
  <si>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</si>
  <si>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</si>
  <si>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</si>
  <si>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</si>
  <si>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</si>
  <si>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</si>
  <si>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</si>
  <si>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</si>
  <si>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</si>
  <si>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</si>
  <si>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</si>
  <si>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</si>
  <si>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</si>
  <si>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</si>
  <si>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</si>
  <si>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</si>
  <si>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</si>
  <si>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</si>
  <si>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</si>
  <si>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</si>
  <si>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</si>
  <si>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</si>
  <si>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</si>
  <si>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</si>
  <si>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</si>
  <si>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</si>
  <si>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</si>
  <si>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</si>
  <si>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</si>
  <si>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</si>
  <si>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</si>
  <si>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</si>
  <si>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</si>
  <si>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</si>
  <si>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</si>
  <si>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</si>
  <si>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</si>
  <si>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</si>
  <si>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</si>
  <si>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</si>
  <si>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</si>
  <si>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</si>
  <si>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</si>
  <si>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</si>
  <si>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</si>
  <si>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</si>
  <si>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</si>
  <si>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</si>
  <si>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</si>
  <si>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</si>
  <si>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</si>
  <si>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</si>
  <si>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</si>
  <si>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</si>
  <si>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</si>
  <si>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</si>
  <si>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</si>
  <si>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</si>
  <si>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</si>
  <si>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</si>
  <si>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</si>
  <si>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</si>
  <si>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</si>
  <si>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</si>
  <si>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</si>
  <si>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</si>
  <si>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</si>
  <si>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</si>
  <si>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</si>
  <si>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</si>
  <si>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</si>
  <si>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</si>
  <si>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</si>
  <si>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</si>
  <si>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</si>
  <si>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</si>
  <si>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</si>
  <si>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</si>
  <si>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</si>
  <si>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</si>
  <si>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</si>
  <si>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</si>
  <si>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</si>
  <si>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</si>
  <si>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</si>
  <si>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</si>
  <si>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</si>
  <si>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</si>
  <si>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</si>
  <si>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</si>
  <si>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</si>
  <si>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</si>
  <si>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</si>
  <si>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</si>
  <si>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</si>
  <si>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</si>
  <si>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</si>
  <si>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</si>
  <si>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</si>
  <si>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</si>
  <si>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</si>
  <si>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</si>
  <si>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</si>
  <si>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</si>
  <si>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</si>
  <si>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</si>
  <si>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</si>
  <si>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</si>
  <si>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</si>
  <si>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</si>
  <si>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</si>
  <si>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</si>
  <si>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</si>
  <si>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</si>
  <si>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</si>
  <si>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</si>
  <si>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</si>
  <si>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</si>
  <si>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</si>
  <si>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</si>
  <si>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</si>
  <si>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</si>
  <si>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</si>
  <si>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</si>
  <si>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</si>
  <si>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</si>
  <si>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</si>
  <si>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</si>
  <si>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</si>
  <si>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</si>
  <si>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</si>
  <si>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</si>
  <si>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</si>
  <si>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</si>
  <si>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</si>
  <si>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</si>
  <si>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</si>
  <si>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</si>
  <si>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</si>
  <si>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</si>
  <si>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</si>
  <si>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</si>
  <si>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</si>
  <si>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</si>
  <si>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</si>
  <si>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</si>
  <si>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</si>
  <si>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</si>
  <si>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</si>
  <si>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</si>
  <si>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</si>
  <si>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</si>
  <si>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</si>
  <si>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</si>
  <si>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</si>
  <si>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</si>
  <si>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</si>
  <si>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</si>
  <si>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</si>
  <si>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</si>
  <si>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</si>
  <si>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</si>
  <si>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</si>
  <si>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</si>
  <si>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</si>
  <si>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</si>
  <si>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</si>
  <si>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</si>
  <si>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</si>
  <si>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</si>
  <si>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</si>
  <si>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</si>
  <si>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</si>
  <si>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</si>
  <si>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</si>
  <si>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</si>
  <si>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</si>
  <si>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</si>
  <si>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</si>
  <si>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</si>
  <si>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</si>
  <si>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</si>
  <si>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</si>
  <si>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</si>
  <si>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</si>
  <si>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</si>
  <si>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</si>
  <si>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</si>
  <si>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</si>
  <si>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</si>
  <si>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</si>
  <si>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</si>
  <si>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</si>
  <si>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</si>
  <si>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</si>
  <si>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</si>
  <si>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</si>
  <si>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</si>
  <si>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</si>
  <si>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</si>
  <si>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</si>
  <si>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</si>
  <si>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</si>
  <si>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</si>
  <si>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</si>
  <si>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</si>
  <si>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</si>
  <si>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</si>
  <si>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</si>
  <si>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</si>
  <si>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</si>
  <si>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</si>
  <si>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</si>
  <si>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</si>
  <si>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</si>
  <si>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</si>
  <si>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</si>
  <si>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</si>
  <si>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</si>
  <si>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</si>
  <si>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</si>
  <si>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</si>
  <si>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</si>
  <si>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</si>
  <si>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</si>
  <si>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</si>
  <si>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</si>
  <si>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</si>
  <si>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</si>
  <si>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</si>
  <si>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</si>
  <si>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</si>
  <si>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</si>
  <si>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</si>
  <si>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</si>
  <si>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</si>
  <si>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</si>
  <si>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</si>
  <si>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</si>
  <si>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</si>
  <si>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</si>
  <si>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</si>
  <si>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</si>
  <si>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</si>
  <si>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</si>
  <si>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</si>
  <si>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</si>
  <si>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</si>
  <si>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</si>
  <si>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</si>
  <si>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</si>
  <si>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</si>
  <si>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</si>
  <si>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</si>
  <si>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</si>
  <si>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</si>
  <si>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</si>
  <si>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</si>
  <si>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</si>
  <si>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</si>
  <si>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</si>
  <si>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</si>
  <si>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</si>
  <si>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</si>
  <si>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</si>
  <si>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</si>
  <si>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</si>
  <si>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</si>
  <si>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</si>
  <si>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</si>
  <si>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</si>
  <si>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</si>
  <si>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</si>
  <si>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</si>
  <si>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</si>
  <si>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</si>
  <si>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</si>
  <si>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</si>
  <si>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</si>
  <si>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</si>
  <si>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</si>
  <si>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</si>
  <si>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</si>
  <si>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</si>
  <si>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</si>
  <si>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</si>
  <si>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</si>
  <si>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</si>
  <si>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</si>
  <si>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</si>
  <si>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</si>
  <si>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</si>
  <si>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</si>
  <si>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</si>
  <si>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</si>
  <si>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</si>
  <si>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</si>
  <si>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</si>
  <si>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</si>
  <si>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</si>
  <si>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</si>
  <si>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</si>
  <si>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</si>
  <si>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</si>
  <si>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</si>
  <si>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</si>
  <si>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</si>
  <si>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</si>
  <si>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</si>
  <si>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</si>
  <si>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</si>
  <si>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</si>
  <si>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</si>
  <si>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</si>
  <si>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</si>
  <si>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</si>
  <si>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</si>
  <si>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</si>
  <si>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</si>
  <si>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</si>
  <si>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</si>
  <si>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</si>
  <si>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</si>
  <si>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</si>
  <si>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</si>
  <si>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</si>
  <si>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</si>
  <si>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</si>
  <si>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</si>
  <si>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</si>
  <si>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</si>
  <si>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</si>
  <si>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</si>
  <si>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</si>
  <si>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</si>
  <si>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</si>
  <si>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</si>
  <si>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</si>
  <si>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</si>
  <si>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</si>
  <si>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</si>
  <si>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</si>
  <si>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</si>
  <si>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</si>
  <si>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</si>
  <si>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</si>
  <si>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</si>
  <si>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</si>
  <si>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</si>
  <si>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</si>
  <si>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</si>
  <si>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</si>
  <si>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</si>
  <si>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</si>
  <si>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</si>
  <si>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</si>
  <si>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</si>
  <si>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</si>
  <si>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</si>
  <si>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</si>
  <si>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</si>
  <si>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</si>
  <si>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</si>
  <si>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</si>
  <si>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</si>
  <si>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</si>
  <si>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</si>
  <si>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</si>
  <si>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</si>
  <si>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</si>
  <si>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</si>
  <si>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</si>
  <si>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</si>
  <si>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</si>
  <si>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</si>
  <si>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</si>
  <si>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</si>
  <si>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</si>
  <si>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</si>
  <si>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</si>
  <si>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</si>
  <si>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</si>
  <si>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</si>
  <si>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</si>
  <si>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</si>
  <si>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</si>
  <si>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</si>
  <si>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</si>
  <si>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</si>
  <si>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</si>
  <si>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</si>
  <si>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</si>
  <si>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</si>
  <si>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</si>
  <si>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</si>
  <si>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</si>
  <si>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</si>
  <si>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</si>
  <si>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</si>
  <si>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</si>
  <si>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</si>
  <si>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</si>
  <si>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</si>
  <si>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</si>
  <si>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</si>
  <si>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</si>
  <si>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</si>
  <si>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</si>
  <si>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</si>
  <si>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</si>
  <si>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</si>
  <si>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</si>
  <si>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</si>
  <si>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</si>
  <si>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</si>
  <si>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</si>
  <si>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</si>
  <si>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</si>
  <si>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</si>
  <si>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</si>
  <si>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</si>
  <si>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</si>
  <si>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</si>
  <si>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</si>
  <si>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</si>
  <si>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</si>
  <si>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</si>
  <si>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</si>
  <si>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</si>
  <si>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</si>
  <si>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</si>
  <si>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</si>
  <si>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</si>
  <si>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</si>
  <si>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</si>
  <si>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</si>
  <si>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</si>
  <si>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</si>
  <si>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</si>
  <si>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</si>
  <si>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</si>
  <si>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</si>
  <si>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</si>
  <si>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</si>
  <si>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</si>
  <si>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</si>
  <si>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</si>
  <si>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</si>
  <si>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</si>
  <si>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</si>
  <si>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</si>
  <si>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</si>
  <si>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</si>
  <si>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</si>
  <si>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</si>
  <si>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</si>
  <si>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</si>
  <si>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</si>
  <si>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</si>
  <si>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</si>
  <si>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</si>
  <si>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</si>
  <si>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</si>
  <si>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</si>
  <si>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</si>
  <si>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</si>
  <si>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</si>
  <si>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</si>
  <si>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</si>
  <si>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</si>
  <si>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</si>
  <si>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</si>
  <si>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</si>
  <si>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</si>
  <si>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</si>
  <si>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</si>
  <si>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</si>
  <si>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</si>
  <si>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</si>
  <si>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</si>
  <si>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</si>
  <si>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</si>
  <si>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</si>
  <si>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</si>
  <si>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</si>
  <si>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</si>
  <si>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</si>
  <si>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</si>
  <si>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</si>
  <si>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</si>
  <si>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</si>
  <si>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</si>
  <si>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</si>
  <si>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</si>
  <si>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</si>
  <si>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</si>
  <si>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</si>
  <si>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</si>
  <si>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</si>
  <si>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</si>
  <si>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</si>
  <si>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</si>
  <si>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</si>
  <si>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</si>
  <si>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</si>
  <si>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</si>
  <si>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</si>
  <si>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</si>
  <si>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</si>
  <si>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</si>
  <si>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</si>
  <si>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</si>
  <si>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</si>
  <si>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</si>
  <si>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</si>
  <si>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</si>
  <si>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</si>
  <si>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</si>
  <si>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</si>
  <si>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</si>
  <si>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</si>
  <si>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</si>
  <si>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</si>
  <si>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</si>
  <si>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</si>
  <si>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</si>
  <si>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</si>
  <si>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</si>
  <si>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</si>
  <si>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</si>
  <si>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</si>
  <si>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</si>
  <si>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</si>
  <si>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</si>
  <si>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</si>
  <si>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</si>
  <si>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</si>
  <si>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</si>
  <si>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</si>
  <si>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</si>
  <si>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</si>
  <si>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</si>
  <si>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</si>
  <si>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</si>
  <si>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</si>
  <si>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</si>
  <si>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</si>
  <si>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</si>
  <si>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</si>
  <si>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</si>
  <si>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</si>
  <si>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</si>
  <si>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</si>
  <si>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</si>
  <si>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</si>
  <si>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</si>
  <si>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</si>
  <si>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</si>
  <si>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</si>
  <si>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</si>
  <si>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</si>
  <si>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</si>
  <si>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</si>
  <si>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</si>
  <si>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</si>
  <si>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</si>
  <si>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</si>
  <si>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</si>
  <si>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</si>
  <si>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</si>
  <si>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</si>
  <si>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</si>
  <si>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</si>
  <si>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</si>
  <si>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</si>
  <si>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</si>
  <si>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</si>
  <si>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</si>
  <si>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</si>
  <si>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</si>
  <si>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</si>
  <si>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</si>
  <si>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</si>
  <si>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</si>
  <si>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</si>
  <si>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</si>
  <si>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</si>
  <si>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</si>
  <si>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</si>
  <si>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</si>
  <si>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</si>
  <si>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</si>
  <si>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</si>
  <si>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</si>
  <si>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</si>
  <si>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</si>
  <si>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</si>
  <si>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</si>
  <si>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</si>
  <si>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</si>
  <si>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</si>
  <si>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</si>
  <si>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</si>
  <si>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</si>
  <si>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</si>
  <si>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</si>
  <si>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</si>
  <si>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</si>
  <si>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</si>
  <si>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</si>
  <si>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</si>
  <si>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</si>
  <si>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</si>
  <si>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</si>
  <si>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</si>
  <si>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</si>
  <si>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</si>
  <si>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</si>
  <si>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</si>
  <si>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</si>
  <si>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</si>
  <si>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</si>
  <si>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</si>
  <si>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</si>
  <si>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</si>
  <si>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</si>
  <si>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</si>
  <si>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</si>
  <si>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</si>
  <si>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</si>
  <si>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</si>
  <si>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</si>
  <si>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</si>
  <si>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</si>
  <si>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</si>
  <si>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</si>
  <si>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</si>
  <si>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</si>
  <si>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</si>
  <si>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</si>
  <si>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</si>
  <si>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</si>
  <si>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</si>
  <si>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</si>
  <si>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</si>
  <si>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</si>
  <si>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</si>
  <si>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</si>
  <si>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</si>
  <si>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</si>
  <si>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</si>
  <si>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</si>
  <si>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</si>
  <si>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</si>
  <si>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</si>
  <si>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</si>
  <si>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</si>
  <si>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</si>
  <si>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</si>
  <si>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</si>
  <si>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</si>
  <si>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</si>
  <si>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</si>
  <si>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</si>
  <si>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</si>
  <si>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</si>
  <si>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</si>
  <si>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</si>
  <si>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</si>
  <si>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</si>
  <si>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</si>
  <si>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</si>
  <si>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</si>
  <si>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</si>
  <si>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</si>
  <si>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</si>
  <si>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</si>
  <si>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</si>
  <si>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</si>
  <si>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</si>
  <si>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</si>
  <si>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</si>
  <si>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</si>
  <si>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</si>
  <si>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</si>
  <si>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</si>
  <si>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</si>
  <si>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</si>
  <si>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</si>
  <si>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</si>
  <si>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</si>
  <si>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</si>
  <si>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</si>
  <si>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</si>
  <si>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</si>
  <si>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</si>
  <si>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</si>
  <si>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</si>
  <si>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</si>
  <si>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</si>
  <si>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</si>
  <si>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</si>
  <si>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</si>
  <si>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</si>
  <si>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</si>
  <si>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</si>
  <si>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</si>
  <si>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</si>
  <si>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</si>
  <si>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</si>
  <si>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</si>
  <si>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</si>
  <si>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</si>
  <si>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</si>
  <si>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</si>
  <si>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</si>
  <si>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</si>
  <si>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</si>
  <si>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</si>
  <si>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</si>
  <si>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</si>
  <si>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</si>
  <si>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</si>
  <si>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</si>
  <si>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</si>
  <si>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</si>
  <si>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</si>
  <si>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</si>
  <si>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</si>
  <si>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</si>
  <si>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</si>
  <si>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</si>
  <si>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</si>
  <si>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</si>
  <si>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</si>
  <si>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</si>
  <si>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</si>
  <si>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</si>
  <si>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</si>
  <si>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</si>
  <si>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</si>
  <si>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</si>
  <si>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</si>
  <si>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</si>
  <si>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</si>
  <si>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</si>
  <si>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</si>
  <si>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</si>
  <si>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</si>
  <si>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</si>
  <si>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</si>
  <si>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</si>
  <si>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</si>
  <si>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</si>
  <si>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</si>
  <si>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</si>
  <si>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</si>
  <si>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</si>
  <si>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</si>
  <si>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</si>
  <si>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</si>
  <si>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</si>
  <si>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</si>
  <si>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</si>
  <si>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</si>
  <si>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</si>
  <si>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</si>
  <si>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</si>
  <si>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</si>
  <si>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</si>
  <si>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</si>
  <si>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</si>
  <si>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</si>
  <si>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</si>
  <si>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</si>
  <si>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</si>
  <si>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</si>
  <si>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</si>
  <si>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</si>
  <si>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</si>
  <si>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</si>
  <si>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</si>
  <si>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</si>
  <si>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</si>
  <si>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</si>
  <si>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</si>
  <si>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</si>
  <si>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</si>
  <si>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</si>
  <si>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</si>
  <si>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</si>
  <si>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</si>
  <si>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</si>
  <si>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</si>
  <si>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</si>
  <si>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</si>
  <si>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</si>
  <si>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</si>
  <si>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</si>
  <si>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</si>
  <si>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</si>
  <si>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</si>
  <si>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</si>
  <si>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</si>
  <si>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</si>
  <si>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</si>
  <si>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</si>
  <si>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</si>
  <si>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</si>
  <si>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</si>
  <si>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</si>
  <si>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</si>
  <si>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</si>
  <si>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</si>
  <si>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</si>
  <si>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</si>
  <si>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</si>
  <si>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</si>
  <si>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</si>
  <si>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</si>
  <si>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</si>
  <si>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</si>
  <si>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</si>
  <si>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</si>
  <si>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</si>
  <si>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</si>
  <si>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</si>
  <si>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</si>
  <si>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</si>
  <si>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</si>
  <si>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</si>
  <si>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</si>
  <si>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</si>
  <si>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</si>
  <si>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</si>
  <si>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</si>
  <si>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</si>
  <si>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</si>
  <si>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</si>
  <si>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</si>
  <si>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</si>
  <si>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</si>
  <si>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</si>
  <si>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</si>
  <si>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</si>
  <si>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</si>
  <si>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</si>
  <si>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</si>
  <si>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</si>
  <si>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</si>
  <si>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</si>
  <si>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</si>
  <si>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</si>
  <si>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</si>
  <si>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</si>
  <si>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</si>
  <si>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</si>
  <si>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</si>
  <si>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</si>
  <si>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</si>
  <si>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</si>
  <si>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</si>
  <si>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</si>
  <si>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</si>
  <si>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</si>
  <si>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</si>
  <si>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</si>
  <si>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</si>
  <si>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</si>
  <si>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</si>
  <si>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</si>
  <si>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</si>
  <si>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</si>
  <si>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</si>
  <si>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</si>
  <si>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</si>
  <si>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</si>
  <si>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</si>
  <si>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</si>
  <si>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</si>
  <si>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</si>
  <si>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</si>
  <si>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</si>
  <si>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</si>
  <si>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</si>
  <si>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</si>
  <si>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</si>
  <si>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</si>
  <si>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</si>
  <si>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</si>
  <si>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</si>
  <si>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</si>
  <si>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</si>
  <si>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</si>
  <si>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</si>
  <si>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</si>
  <si>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</si>
  <si>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</si>
  <si>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</si>
  <si>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</si>
  <si>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</si>
  <si>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</si>
  <si>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</si>
  <si>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</si>
  <si>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</si>
  <si>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</si>
  <si>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</si>
  <si>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</si>
  <si>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</si>
  <si>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</si>
  <si>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</si>
  <si>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</si>
  <si>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</si>
  <si>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</si>
  <si>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</si>
  <si>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</si>
  <si>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</si>
  <si>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</si>
  <si>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</si>
  <si>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</si>
  <si>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</si>
  <si>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</si>
  <si>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</si>
  <si>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</si>
  <si>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</si>
  <si>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</si>
  <si>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</si>
  <si>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</si>
  <si>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</si>
  <si>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</si>
  <si>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</si>
  <si>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</si>
  <si>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</si>
  <si>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</si>
  <si>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</si>
  <si>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</si>
  <si>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</si>
  <si>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</si>
  <si>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</si>
  <si>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</si>
  <si>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</si>
  <si>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</si>
  <si>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</si>
  <si>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</si>
  <si>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</si>
  <si>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</si>
  <si>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</si>
  <si>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</si>
  <si>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</si>
  <si>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</si>
  <si>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</si>
  <si>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</si>
  <si>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</si>
  <si>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</si>
  <si>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</si>
  <si>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</si>
  <si>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</si>
  <si>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</si>
  <si>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</si>
  <si>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</si>
  <si>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</si>
  <si>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</si>
  <si>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</si>
  <si>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</si>
  <si>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</si>
  <si>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</si>
  <si>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</si>
  <si>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</si>
  <si>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</si>
  <si>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</si>
  <si>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</si>
  <si>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</si>
  <si>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</si>
  <si>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</si>
  <si>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</si>
  <si>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</si>
  <si>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</si>
  <si>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</si>
  <si>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</si>
  <si>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</si>
  <si>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</si>
  <si>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</si>
  <si>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</si>
  <si>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</si>
  <si>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</si>
  <si>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</si>
  <si>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</si>
  <si>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</si>
  <si>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</si>
  <si>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</si>
  <si>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</si>
  <si>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</si>
  <si>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</si>
  <si>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</si>
  <si>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</si>
  <si>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</si>
  <si>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</si>
  <si>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</si>
  <si>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</si>
  <si>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</si>
  <si>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</si>
  <si>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</si>
  <si>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</si>
  <si>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</si>
  <si>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</si>
  <si>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</si>
  <si>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</si>
  <si>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</si>
  <si>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</si>
  <si>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</si>
  <si>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</si>
  <si>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</si>
  <si>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</si>
  <si>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</si>
  <si>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</si>
  <si>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</si>
  <si>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</si>
  <si>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</si>
  <si>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</si>
  <si>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</si>
  <si>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</si>
  <si>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</si>
  <si>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</si>
  <si>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</si>
  <si>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</si>
  <si>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</si>
  <si>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</si>
  <si>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</si>
  <si>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</si>
  <si>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</si>
  <si>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</si>
  <si>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</si>
  <si>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</si>
  <si>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</si>
  <si>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</si>
  <si>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</si>
  <si>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</si>
  <si>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</si>
  <si>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</si>
  <si>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</si>
  <si>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</si>
  <si>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</si>
  <si>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</si>
  <si>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</si>
  <si>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</si>
  <si>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</si>
  <si>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</si>
  <si>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</si>
  <si>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</si>
  <si>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</si>
  <si>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</si>
  <si>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</si>
  <si>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</si>
  <si>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</si>
  <si>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</si>
  <si>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</si>
  <si>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</si>
  <si>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</si>
  <si>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</si>
  <si>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</si>
  <si>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</si>
  <si>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</si>
  <si>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</si>
  <si>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</si>
  <si>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</si>
  <si>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</si>
  <si>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</si>
  <si>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</si>
  <si>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</si>
  <si>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</si>
  <si>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</si>
  <si>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</si>
  <si>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</si>
  <si>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</si>
  <si>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</si>
  <si>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</si>
  <si>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</si>
  <si>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</si>
  <si>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</si>
  <si>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</si>
  <si>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</si>
  <si>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</si>
  <si>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</si>
  <si>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</si>
  <si>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</si>
  <si>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</si>
  <si>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</si>
  <si>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</si>
  <si>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</si>
  <si>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</si>
  <si>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</si>
  <si>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</si>
  <si>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</si>
  <si>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</si>
  <si>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</si>
  <si>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</si>
  <si>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</si>
  <si>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</si>
  <si>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</si>
  <si>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</si>
  <si>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</si>
  <si>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</si>
  <si>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</si>
  <si>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</si>
  <si>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</si>
  <si>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</si>
  <si>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</si>
  <si>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</si>
  <si>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</si>
  <si>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</si>
  <si>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</si>
  <si>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</si>
  <si>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</si>
  <si>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</si>
  <si>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</si>
  <si>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</si>
  <si>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</si>
  <si>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</si>
  <si>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</si>
  <si>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</si>
  <si>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</si>
  <si>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</si>
  <si>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</si>
  <si>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</si>
  <si>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</si>
  <si>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</si>
  <si>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</si>
  <si>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</si>
  <si>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</si>
  <si>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</si>
  <si>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</si>
  <si>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</si>
  <si>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</si>
  <si>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</si>
  <si>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</si>
  <si>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</si>
  <si>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</si>
  <si>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</si>
  <si>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</si>
  <si>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</si>
  <si>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</si>
  <si>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</si>
  <si>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</si>
  <si>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</si>
  <si>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</si>
  <si>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</si>
  <si>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</si>
  <si>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</si>
  <si>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</si>
  <si>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</si>
  <si>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</si>
  <si>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</si>
  <si>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</si>
  <si>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</si>
  <si>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</si>
  <si>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</si>
  <si>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</si>
  <si>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</si>
  <si>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</si>
  <si>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</si>
  <si>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</si>
  <si>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</si>
  <si>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</si>
  <si>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</si>
  <si>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</si>
  <si>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</si>
  <si>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</si>
  <si>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</si>
  <si>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</si>
  <si>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</si>
  <si>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</si>
  <si>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</si>
  <si>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</si>
  <si>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</si>
  <si>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</si>
  <si>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</si>
  <si>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</si>
  <si>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</si>
  <si>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</si>
  <si>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</si>
  <si>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</si>
  <si>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</si>
  <si>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</si>
  <si>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</si>
  <si>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</si>
  <si>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</si>
  <si>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</si>
  <si>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</si>
  <si>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</si>
  <si>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</si>
  <si>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</si>
  <si>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</si>
  <si>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</si>
  <si>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</si>
  <si>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</si>
  <si>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</si>
  <si>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</si>
  <si>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</si>
  <si>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</si>
  <si>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</si>
  <si>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</si>
  <si>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</si>
  <si>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</si>
  <si>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</si>
  <si>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</si>
  <si>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</si>
  <si>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</si>
  <si>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</si>
  <si>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</si>
  <si>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</si>
  <si>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</si>
  <si>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</si>
  <si>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</si>
  <si>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</si>
  <si>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</si>
  <si>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</si>
  <si>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</si>
  <si>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</si>
  <si>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</si>
  <si>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</si>
  <si>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</si>
  <si>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</si>
  <si>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</si>
  <si>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</si>
  <si>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</si>
  <si>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</si>
  <si>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</si>
  <si>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</si>
  <si>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</si>
  <si>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</si>
  <si>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</si>
  <si>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</si>
  <si>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</si>
  <si>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</si>
  <si>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</si>
  <si>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</si>
  <si>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</si>
  <si>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</si>
  <si>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</si>
  <si>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</si>
  <si>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</si>
  <si>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</si>
  <si>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</si>
  <si>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</si>
  <si>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</si>
  <si>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</si>
  <si>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</si>
  <si>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</si>
  <si>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</si>
  <si>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</si>
  <si>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</si>
  <si>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</si>
  <si>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</si>
  <si>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</si>
  <si>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</si>
  <si>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</si>
  <si>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</si>
  <si>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</si>
  <si>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</si>
  <si>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</si>
  <si>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</si>
  <si>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</si>
  <si>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</si>
  <si>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</si>
  <si>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</si>
  <si>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</si>
  <si>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</si>
  <si>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</si>
  <si>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</si>
  <si>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</si>
  <si>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</si>
  <si>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</si>
  <si>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</si>
  <si>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</si>
  <si>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</si>
  <si>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</si>
  <si>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</si>
  <si>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</si>
  <si>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</si>
  <si>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</si>
  <si>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</si>
  <si>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</si>
  <si>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</si>
  <si>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</si>
  <si>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</si>
  <si>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</si>
  <si>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</si>
  <si>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</si>
  <si>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</si>
  <si>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</si>
  <si>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</si>
  <si>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</si>
  <si>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</si>
  <si>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</si>
  <si>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</si>
  <si>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</si>
  <si>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</si>
  <si>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</si>
  <si>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</si>
  <si>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</si>
  <si>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</si>
  <si>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</si>
  <si>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</si>
  <si>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</si>
  <si>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</si>
  <si>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</si>
  <si>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</si>
  <si>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</si>
  <si>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</si>
  <si>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</si>
  <si>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</si>
  <si>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</si>
  <si>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</si>
  <si>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</si>
  <si>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</si>
  <si>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</si>
  <si>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</si>
  <si>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</si>
  <si>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</si>
  <si>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</si>
  <si>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</si>
  <si>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</si>
  <si>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</si>
  <si>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</si>
  <si>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</si>
  <si>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</si>
  <si>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</si>
  <si>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</si>
  <si>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</si>
  <si>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</si>
  <si>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</si>
  <si>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</si>
  <si>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</si>
  <si>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</si>
  <si>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</si>
  <si>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</si>
  <si>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</si>
  <si>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</si>
  <si>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</si>
  <si>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</si>
  <si>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</si>
  <si>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</si>
  <si>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</si>
  <si>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</si>
  <si>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</si>
  <si>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</si>
  <si>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</si>
  <si>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</si>
  <si>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</si>
  <si>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</si>
  <si>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</si>
  <si>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</si>
  <si>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</si>
  <si>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</si>
  <si>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</si>
  <si>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</si>
  <si>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</si>
  <si>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</si>
  <si>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</si>
  <si>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</si>
  <si>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</si>
  <si>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</si>
  <si>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</si>
  <si>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</si>
  <si>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</si>
  <si>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</si>
  <si>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</si>
  <si>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</si>
  <si>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</si>
  <si>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</si>
  <si>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</si>
  <si>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</si>
  <si>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</si>
  <si>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</si>
  <si>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</si>
  <si>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</si>
  <si>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</si>
  <si>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</si>
  <si>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</si>
  <si>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</si>
  <si>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</si>
  <si>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</si>
  <si>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</si>
  <si>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</si>
  <si>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</si>
  <si>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</si>
  <si>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</si>
  <si>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</si>
  <si>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</si>
  <si>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</si>
  <si>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</si>
  <si>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</si>
  <si>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</si>
  <si>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</si>
  <si>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</si>
  <si>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</si>
  <si>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</si>
  <si>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</si>
  <si>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</si>
  <si>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</si>
  <si>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</si>
  <si>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</si>
  <si>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</si>
  <si>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</si>
  <si>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</si>
  <si>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</si>
  <si>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</si>
  <si>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</si>
  <si>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</si>
  <si>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</si>
  <si>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</si>
  <si>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</si>
  <si>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</si>
  <si>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</si>
  <si>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</si>
  <si>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</si>
  <si>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</si>
  <si>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</si>
  <si>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</si>
  <si>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</si>
  <si>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</si>
  <si>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</si>
  <si>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</si>
  <si>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</si>
  <si>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</si>
  <si>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</si>
  <si>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</si>
  <si>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</si>
  <si>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</si>
  <si>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</si>
  <si>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</si>
  <si>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</si>
  <si>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</si>
  <si>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</si>
  <si>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</si>
  <si>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</si>
  <si>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</si>
  <si>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</si>
  <si>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</si>
  <si>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</si>
  <si>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</si>
  <si>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</si>
  <si>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</si>
  <si>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</si>
  <si>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</si>
  <si>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</si>
  <si>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</si>
  <si>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</si>
  <si>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</si>
  <si>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</si>
  <si>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</si>
  <si>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</si>
  <si>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</si>
  <si>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</si>
  <si>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</si>
  <si>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</si>
  <si>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</si>
  <si>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</si>
  <si>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</si>
  <si>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</si>
  <si>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</si>
  <si>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</si>
  <si>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</si>
  <si>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</si>
  <si>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</si>
  <si>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</si>
  <si>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</si>
  <si>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</si>
  <si>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</si>
  <si>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</si>
  <si>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</si>
  <si>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</si>
  <si>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</si>
  <si>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</si>
  <si>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</si>
  <si>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</si>
  <si>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</si>
  <si>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</si>
  <si>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</si>
  <si>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</si>
  <si>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</si>
  <si>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</si>
  <si>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</si>
  <si>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</si>
  <si>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</si>
  <si>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</si>
  <si>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</si>
  <si>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</si>
  <si>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</si>
  <si>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</si>
  <si>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</si>
  <si>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</si>
  <si>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</si>
  <si>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</si>
  <si>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</si>
  <si>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</si>
  <si>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</si>
  <si>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</si>
  <si>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</si>
  <si>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</si>
  <si>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</si>
  <si>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</si>
  <si>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</si>
  <si>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</si>
  <si>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</si>
  <si>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</si>
  <si>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</si>
  <si>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</si>
  <si>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</si>
  <si>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</si>
  <si>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</si>
  <si>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</si>
  <si>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</si>
  <si>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</si>
  <si>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</si>
  <si>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</si>
  <si>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</si>
  <si>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</si>
  <si>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</si>
  <si>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</si>
  <si>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</si>
  <si>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</si>
  <si>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</si>
  <si>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</si>
  <si>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</si>
  <si>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</si>
  <si>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</si>
  <si>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</si>
  <si>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</si>
  <si>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</si>
  <si>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</si>
  <si>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</si>
  <si>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</si>
  <si>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</si>
  <si>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</si>
  <si>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</si>
  <si>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</si>
  <si>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</si>
  <si>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</si>
  <si>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</si>
  <si>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</si>
  <si>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</si>
  <si>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</si>
  <si>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</si>
  <si>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</si>
  <si>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</si>
  <si>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</si>
  <si>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</si>
  <si>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</si>
  <si>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</si>
  <si>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</si>
  <si>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</si>
  <si>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</si>
  <si>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</si>
  <si>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</si>
  <si>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</si>
  <si>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</si>
  <si>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</si>
  <si>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</si>
  <si>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</si>
  <si>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</si>
  <si>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</si>
  <si>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</si>
  <si>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</si>
  <si>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</si>
  <si>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</si>
  <si>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</si>
  <si>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</si>
  <si>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</si>
  <si>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</si>
  <si>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</si>
  <si>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</si>
  <si>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</si>
  <si>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</si>
  <si>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</si>
  <si>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</si>
  <si>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</si>
  <si>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</si>
  <si>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</si>
  <si>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</si>
  <si>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</si>
  <si>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</si>
  <si>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</si>
  <si>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</si>
  <si>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</si>
  <si>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</si>
  <si>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</si>
  <si>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</si>
  <si>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</si>
  <si>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</si>
  <si>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</si>
  <si>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</si>
  <si>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</si>
  <si>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</si>
  <si>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</si>
  <si>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</si>
  <si>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</si>
  <si>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</si>
  <si>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</si>
  <si>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</si>
  <si>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</si>
  <si>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</si>
  <si>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</si>
  <si>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</si>
  <si>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</si>
  <si>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</si>
  <si>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</si>
  <si>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</si>
  <si>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</si>
  <si>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</si>
  <si>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</si>
  <si>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</si>
  <si>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</si>
  <si>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</si>
  <si>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</si>
  <si>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</si>
  <si>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</si>
  <si>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</si>
  <si>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</si>
  <si>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</si>
  <si>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</si>
  <si>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</si>
  <si>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</si>
  <si>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</si>
  <si>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</si>
  <si>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</si>
  <si>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</si>
  <si>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</si>
  <si>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</si>
  <si>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</si>
  <si>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</si>
  <si>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</si>
  <si>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</si>
  <si>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</si>
  <si>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</si>
  <si>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</si>
  <si>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</si>
  <si>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</si>
  <si>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</si>
  <si>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</si>
  <si>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</si>
  <si>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</si>
  <si>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</si>
  <si>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</si>
  <si>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</si>
  <si>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</si>
  <si>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</si>
  <si>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</si>
  <si>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</si>
  <si>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</si>
  <si>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</si>
  <si>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</si>
  <si>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</si>
  <si>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</si>
  <si>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</si>
  <si>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</si>
  <si>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</si>
  <si>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</si>
  <si>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</si>
  <si>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</si>
  <si>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</si>
  <si>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</si>
  <si>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</si>
  <si>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</si>
  <si>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</si>
  <si>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</si>
  <si>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</si>
  <si>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</si>
  <si>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</si>
  <si>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</si>
  <si>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</si>
  <si>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</si>
  <si>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</si>
  <si>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</si>
  <si>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</si>
  <si>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</si>
  <si>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</si>
  <si>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</si>
  <si>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</si>
  <si>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</si>
  <si>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</si>
  <si>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</si>
  <si>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</si>
  <si>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</si>
  <si>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</si>
  <si>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</si>
  <si>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</si>
  <si>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</si>
  <si>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</si>
  <si>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</si>
  <si>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</si>
  <si>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</si>
  <si>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</si>
  <si>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</si>
  <si>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</si>
  <si>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</si>
  <si>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</si>
  <si>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</si>
  <si>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</si>
  <si>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</si>
  <si>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</si>
  <si>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</si>
  <si>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</si>
  <si>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</si>
  <si>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</si>
  <si>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</si>
  <si>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</si>
  <si>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</si>
  <si>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</si>
  <si>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</si>
  <si>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</si>
  <si>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</si>
  <si>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</si>
  <si>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</si>
  <si>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</si>
  <si>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</si>
  <si>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</si>
  <si>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</si>
  <si>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</si>
  <si>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</si>
  <si>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</si>
  <si>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</si>
  <si>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</si>
  <si>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</si>
  <si>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</si>
  <si>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</si>
  <si>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</si>
  <si>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</si>
  <si>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</si>
  <si>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</si>
  <si>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</si>
  <si>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</si>
  <si>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</si>
  <si>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</si>
  <si>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</si>
  <si>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</si>
  <si>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</si>
  <si>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</si>
  <si>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</si>
  <si>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</si>
  <si>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</si>
  <si>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</si>
  <si>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</si>
  <si>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</si>
  <si>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</si>
  <si>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</si>
  <si>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</si>
  <si>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</si>
  <si>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</si>
  <si>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</si>
  <si>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</si>
  <si>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</si>
  <si>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</si>
  <si>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</si>
  <si>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</si>
  <si>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</si>
  <si>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</si>
  <si>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</si>
  <si>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</si>
  <si>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</si>
  <si>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</si>
  <si>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</si>
  <si>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</si>
  <si>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</si>
  <si>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</si>
  <si>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</si>
  <si>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</si>
  <si>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</si>
  <si>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</si>
  <si>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</si>
  <si>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</si>
  <si>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</si>
  <si>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</si>
  <si>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</si>
  <si>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</si>
  <si>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</si>
  <si>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</si>
  <si>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</si>
  <si>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</si>
  <si>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</si>
  <si>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</si>
  <si>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</si>
  <si>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</si>
  <si>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</si>
  <si>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</si>
  <si>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</si>
  <si>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</si>
  <si>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</si>
  <si>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</si>
  <si>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</si>
  <si>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</si>
  <si>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</si>
  <si>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</si>
  <si>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</si>
  <si>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</si>
  <si>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</si>
  <si>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</si>
  <si>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</si>
  <si>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</si>
  <si>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</si>
  <si>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</si>
  <si>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</si>
  <si>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</si>
  <si>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</si>
  <si>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</si>
  <si>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</si>
  <si>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</si>
  <si>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</si>
  <si>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</si>
  <si>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</si>
  <si>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</si>
  <si>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</si>
  <si>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</si>
  <si>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</si>
  <si>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</si>
  <si>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</si>
  <si>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</si>
  <si>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</si>
  <si>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</si>
  <si>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</si>
  <si>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</si>
  <si>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</si>
  <si>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</si>
  <si>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</si>
  <si>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</si>
  <si>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</si>
  <si>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</si>
  <si>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</si>
  <si>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</si>
  <si>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</si>
  <si>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</si>
  <si>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</si>
  <si>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</si>
  <si>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</si>
  <si>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</si>
  <si>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</si>
  <si>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</si>
  <si>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</si>
  <si>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</si>
  <si>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</si>
  <si>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</si>
  <si>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</si>
  <si>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</si>
  <si>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</si>
  <si>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</si>
  <si>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</si>
  <si>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</si>
  <si>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</si>
  <si>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</si>
  <si>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</si>
  <si>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</si>
  <si>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</si>
  <si>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</si>
  <si>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</si>
  <si>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</si>
  <si>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</si>
  <si>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</si>
  <si>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</si>
  <si>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</si>
  <si>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</si>
  <si>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</si>
  <si>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</si>
  <si>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</si>
  <si>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</si>
  <si>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</si>
  <si>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</si>
  <si>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</si>
  <si>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</si>
  <si>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</si>
  <si>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</si>
  <si>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</si>
  <si>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</si>
  <si>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</si>
  <si>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</si>
  <si>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</si>
  <si>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</si>
  <si>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</si>
  <si>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</si>
  <si>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</si>
  <si>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</si>
  <si>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</si>
  <si>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</si>
  <si>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</si>
  <si>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</si>
  <si>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</si>
  <si>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</si>
  <si>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</si>
  <si>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</si>
  <si>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</si>
  <si>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</si>
  <si>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</si>
  <si>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</si>
  <si>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</si>
  <si>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</si>
  <si>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</si>
  <si>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</si>
  <si>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</si>
  <si>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</si>
  <si>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</si>
  <si>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</si>
  <si>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</si>
  <si>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</si>
  <si>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</si>
  <si>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</si>
  <si>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</si>
  <si>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</si>
  <si>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</si>
  <si>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</si>
  <si>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</si>
  <si>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</si>
  <si>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</si>
  <si>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</si>
  <si>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</si>
  <si>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</si>
  <si>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</si>
  <si>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</si>
  <si>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</si>
  <si>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</si>
  <si>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</si>
  <si>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</si>
  <si>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</si>
  <si>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</si>
  <si>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</si>
  <si>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</si>
  <si>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</si>
  <si>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</si>
  <si>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</si>
  <si>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</si>
  <si>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</si>
  <si>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</si>
  <si>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</si>
  <si>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</si>
  <si>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</si>
  <si>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</si>
  <si>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</si>
  <si>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</si>
  <si>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</si>
  <si>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</si>
  <si>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</si>
  <si>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</si>
  <si>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</si>
  <si>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</si>
  <si>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</si>
  <si>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</si>
  <si>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</si>
  <si>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</si>
  <si>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</si>
  <si>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</si>
  <si>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</si>
  <si>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</si>
  <si>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</si>
  <si>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</si>
  <si>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</si>
  <si>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</si>
  <si>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</si>
  <si>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</si>
  <si>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</si>
  <si>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</si>
  <si>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</si>
  <si>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</si>
  <si>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</si>
  <si>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</si>
  <si>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</si>
  <si>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</si>
  <si>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</si>
  <si>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</si>
  <si>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</si>
  <si>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</si>
  <si>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</si>
  <si>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</si>
  <si>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</si>
  <si>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</si>
  <si>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</si>
  <si>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</si>
  <si>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</si>
  <si>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</si>
  <si>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</si>
  <si>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</si>
  <si>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</si>
  <si>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</si>
  <si>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</si>
  <si>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</si>
  <si>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</si>
  <si>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</si>
  <si>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</si>
  <si>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</si>
  <si>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</si>
  <si>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</si>
  <si>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</si>
  <si>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</si>
  <si>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</si>
  <si>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</si>
  <si>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</si>
  <si>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</si>
  <si>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</si>
  <si>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</si>
  <si>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</si>
  <si>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</si>
  <si>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</si>
  <si>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</si>
  <si>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</si>
  <si>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</si>
  <si>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</si>
  <si>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</si>
  <si>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</si>
  <si>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</si>
  <si>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</si>
  <si>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</si>
  <si>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</si>
  <si>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</si>
  <si>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</si>
  <si>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</si>
  <si>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</si>
  <si>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</si>
  <si>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</si>
  <si>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</si>
  <si>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</si>
  <si>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</si>
  <si>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</si>
  <si>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</si>
  <si>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</si>
  <si>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</si>
  <si>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</si>
  <si>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</si>
  <si>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</si>
  <si>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</si>
  <si>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</si>
  <si>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</si>
  <si>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</si>
  <si>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</si>
  <si>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</si>
  <si>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</si>
  <si>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</si>
  <si>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</si>
  <si>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</si>
  <si>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</si>
  <si>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</si>
  <si>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</si>
  <si>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</si>
  <si>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</si>
  <si>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</si>
  <si>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</si>
  <si>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</si>
  <si>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</si>
  <si>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</si>
  <si>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</si>
  <si>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</si>
  <si>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</si>
  <si>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</si>
  <si>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</si>
  <si>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</si>
  <si>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</si>
  <si>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</si>
  <si>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</si>
  <si>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</si>
  <si>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</si>
  <si>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</si>
  <si>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</si>
  <si>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</si>
  <si>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</si>
  <si>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</si>
  <si>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</si>
  <si>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</si>
  <si>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</si>
  <si>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</si>
  <si>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</si>
  <si>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</si>
  <si>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</si>
  <si>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</si>
  <si>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</si>
  <si>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</si>
  <si>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</si>
  <si>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</si>
  <si>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</si>
  <si>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</si>
  <si>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</si>
  <si>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</si>
  <si>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</si>
  <si>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</si>
  <si>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</si>
  <si>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</si>
  <si>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</si>
  <si>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</si>
  <si>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</si>
  <si>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</si>
  <si>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</si>
  <si>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</si>
  <si>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</si>
  <si>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</si>
  <si>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</si>
  <si>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</si>
  <si>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</si>
  <si>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</si>
  <si>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</si>
  <si>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</si>
  <si>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</si>
  <si>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</si>
  <si>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</si>
  <si>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</si>
  <si>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</si>
  <si>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</si>
  <si>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</si>
  <si>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</si>
  <si>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</si>
  <si>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</si>
  <si>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</si>
  <si>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</si>
  <si>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</si>
  <si>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</si>
  <si>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</si>
  <si>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</si>
  <si>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</si>
  <si>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</si>
  <si>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</si>
  <si>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</si>
  <si>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</si>
  <si>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</si>
  <si>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</si>
  <si>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</si>
  <si>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</si>
  <si>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</si>
  <si>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</si>
  <si>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</si>
  <si>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</si>
  <si>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</si>
  <si>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</si>
  <si>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</si>
  <si>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</si>
  <si>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</si>
  <si>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</si>
  <si>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</si>
  <si>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</si>
  <si>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</si>
  <si>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</si>
  <si>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</si>
  <si>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</si>
  <si>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</si>
  <si>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</si>
  <si>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</si>
  <si>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</si>
  <si>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</si>
  <si>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</si>
  <si>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</si>
  <si>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</si>
  <si>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</si>
  <si>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</si>
  <si>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</si>
  <si>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</si>
  <si>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</si>
  <si>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</si>
  <si>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</si>
  <si>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</si>
  <si>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</si>
  <si>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</si>
  <si>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</si>
  <si>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</si>
  <si>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</si>
  <si>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</si>
  <si>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</si>
  <si>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</si>
  <si>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</si>
  <si>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</si>
  <si>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</si>
  <si>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</si>
  <si>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</si>
  <si>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</si>
  <si>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</si>
  <si>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</si>
  <si>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</si>
  <si>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</si>
  <si>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</si>
  <si>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</si>
  <si>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</si>
  <si>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</si>
  <si>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</si>
  <si>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</si>
  <si>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</si>
  <si>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</si>
  <si>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</si>
  <si>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</si>
  <si>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</si>
  <si>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</si>
  <si>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</si>
  <si>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</si>
  <si>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</si>
  <si>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</si>
  <si>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</si>
  <si>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</si>
  <si>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</si>
  <si>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</si>
  <si>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</si>
  <si>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</si>
  <si>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</si>
  <si>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</si>
  <si>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</si>
  <si>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</si>
  <si>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</si>
  <si>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</si>
  <si>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</si>
  <si>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</si>
  <si>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</si>
  <si>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</si>
  <si>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</si>
  <si>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</si>
  <si>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</si>
  <si>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</si>
  <si>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</si>
  <si>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</si>
  <si>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</si>
  <si>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</si>
  <si>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</si>
  <si>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</si>
  <si>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</si>
  <si>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</si>
  <si>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</si>
  <si>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</si>
  <si>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</si>
  <si>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</si>
  <si>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</si>
  <si>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</si>
  <si>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</si>
  <si>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</si>
  <si>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</si>
  <si>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</si>
  <si>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</si>
  <si>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</si>
  <si>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</si>
  <si>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</si>
  <si>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</si>
  <si>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</si>
  <si>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</si>
  <si>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</si>
  <si>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</si>
  <si>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</si>
  <si>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</si>
  <si>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</si>
  <si>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</si>
  <si>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</si>
  <si>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</si>
  <si>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</si>
  <si>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</si>
  <si>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</si>
  <si>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</si>
  <si>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</si>
  <si>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</si>
  <si>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</si>
  <si>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</si>
  <si>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</si>
  <si>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</si>
  <si>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</si>
  <si>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</si>
  <si>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</si>
  <si>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</si>
  <si>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</si>
  <si>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</si>
  <si>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</si>
  <si>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</si>
  <si>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</si>
  <si>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</si>
  <si>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</si>
  <si>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</si>
  <si>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</si>
  <si>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</si>
  <si>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</si>
  <si>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</si>
  <si>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</si>
  <si>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</si>
  <si>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</si>
  <si>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</si>
  <si>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</si>
  <si>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</si>
  <si>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</si>
  <si>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</si>
  <si>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</si>
  <si>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</si>
  <si>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</si>
  <si>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</si>
  <si>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</si>
  <si>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</si>
  <si>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</si>
  <si>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</si>
  <si>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</si>
  <si>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</si>
  <si>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</si>
  <si>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</si>
  <si>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</si>
  <si>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</si>
  <si>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</si>
  <si>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</si>
  <si>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</si>
  <si>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</si>
  <si>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</si>
  <si>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</si>
  <si>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</si>
  <si>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</si>
  <si>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</si>
  <si>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</si>
  <si>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</si>
  <si>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</si>
  <si>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</si>
  <si>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</si>
  <si>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</si>
  <si>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</si>
  <si>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</si>
  <si>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</si>
  <si>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</si>
  <si>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</si>
  <si>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</si>
  <si>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</si>
  <si>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</si>
  <si>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</si>
  <si>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</si>
  <si>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</si>
  <si>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</si>
  <si>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</si>
  <si>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</si>
  <si>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</si>
  <si>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</si>
  <si>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</si>
  <si>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</si>
  <si>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</si>
  <si>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</si>
  <si>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</si>
  <si>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</si>
  <si>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</si>
  <si>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</si>
  <si>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</si>
  <si>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</si>
  <si>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</si>
  <si>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</si>
  <si>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</si>
  <si>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</si>
  <si>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</si>
  <si>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</si>
  <si>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</si>
  <si>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</si>
  <si>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</si>
  <si>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</si>
  <si>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</si>
  <si>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</si>
  <si>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</si>
  <si>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</si>
  <si>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</si>
  <si>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</si>
  <si>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</si>
  <si>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</si>
  <si>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</si>
  <si>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</si>
  <si>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</si>
  <si>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</si>
  <si>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</si>
  <si>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</si>
  <si>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</si>
  <si>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</si>
  <si>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</si>
  <si>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</si>
  <si>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</si>
  <si>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</si>
  <si>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</si>
  <si>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</si>
  <si>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</si>
  <si>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</si>
  <si>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</si>
  <si>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</si>
  <si>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</si>
  <si>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</si>
  <si>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</si>
  <si>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</si>
  <si>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</si>
  <si>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</si>
  <si>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</si>
  <si>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</si>
  <si>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</si>
  <si>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</si>
  <si>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</si>
  <si>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</si>
  <si>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</si>
  <si>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</si>
  <si>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</si>
  <si>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</si>
  <si>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</si>
  <si>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</si>
  <si>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</si>
  <si>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</si>
  <si>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</si>
  <si>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</si>
  <si>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</si>
  <si>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</si>
  <si>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</si>
  <si>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</si>
  <si>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</si>
  <si>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</si>
  <si>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</si>
  <si>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</si>
  <si>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</si>
  <si>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</si>
  <si>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</si>
  <si>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</si>
  <si>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</si>
  <si>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</si>
  <si>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</si>
  <si>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</si>
  <si>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</si>
  <si>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</si>
  <si>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</si>
  <si>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</si>
  <si>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</si>
  <si>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</si>
  <si>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</si>
  <si>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</si>
  <si>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</si>
  <si>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</si>
  <si>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</si>
  <si>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</si>
  <si>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</si>
  <si>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</si>
  <si>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</si>
  <si>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</si>
  <si>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</si>
  <si>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</si>
  <si>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</si>
  <si>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</si>
  <si>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</si>
  <si>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</si>
  <si>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</si>
  <si>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</si>
  <si>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</si>
  <si>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</si>
  <si>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</si>
  <si>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</si>
  <si>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</si>
  <si>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</si>
  <si>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</si>
  <si>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</si>
  <si>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</si>
  <si>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</si>
  <si>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</si>
  <si>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</si>
  <si>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</si>
  <si>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</si>
  <si>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</si>
  <si>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</si>
  <si>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</si>
  <si>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</si>
  <si>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</si>
  <si>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</si>
  <si>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</si>
  <si>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</si>
  <si>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</si>
  <si>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</si>
  <si>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</si>
  <si>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</si>
  <si>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</si>
  <si>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</si>
  <si>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</si>
  <si>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</si>
  <si>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</si>
  <si>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</si>
  <si>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</si>
  <si>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</si>
  <si>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</si>
  <si>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</si>
  <si>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</si>
  <si>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</si>
  <si>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</si>
  <si>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</si>
  <si>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</si>
  <si>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</si>
  <si>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</si>
  <si>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</si>
  <si>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</si>
  <si>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</si>
  <si>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</si>
  <si>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</si>
  <si>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</si>
  <si>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</si>
  <si>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</si>
  <si>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</si>
  <si>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</si>
  <si>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</si>
  <si>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</si>
  <si>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</si>
  <si>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</si>
  <si>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</si>
  <si>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</si>
  <si>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</si>
  <si>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</si>
  <si>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</si>
  <si>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</si>
  <si>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</si>
  <si>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</si>
  <si>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</si>
  <si>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</si>
  <si>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</si>
  <si>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</si>
  <si>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</si>
  <si>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</si>
  <si>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</si>
  <si>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</si>
  <si>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</si>
  <si>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</si>
  <si>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</si>
  <si>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</si>
  <si>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</si>
  <si>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</si>
  <si>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</si>
  <si>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</si>
  <si>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</si>
  <si>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</si>
  <si>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</si>
  <si>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</si>
  <si>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</si>
  <si>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</si>
  <si>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</si>
  <si>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</si>
  <si>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</si>
  <si>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</si>
  <si>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</si>
  <si>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</si>
  <si>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</si>
  <si>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</si>
  <si>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</si>
  <si>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</si>
  <si>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</si>
  <si>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</si>
  <si>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</si>
  <si>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</si>
  <si>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</si>
  <si>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</si>
  <si>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</si>
  <si>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</si>
  <si>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</si>
  <si>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</si>
  <si>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</si>
  <si>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</si>
  <si>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</si>
  <si>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</si>
  <si>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</si>
  <si>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</si>
  <si>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</si>
  <si>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</si>
  <si>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</si>
  <si>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</si>
  <si>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</si>
  <si>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</si>
  <si>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</si>
  <si>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</si>
  <si>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</si>
  <si>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</si>
  <si>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</si>
  <si>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</si>
  <si>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</si>
  <si>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</si>
  <si>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</si>
  <si>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</si>
  <si>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</si>
  <si>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</si>
  <si>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</si>
  <si>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</si>
  <si>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</si>
  <si>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</si>
  <si>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</si>
  <si>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</si>
  <si>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</si>
  <si>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</si>
  <si>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</si>
  <si>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</si>
  <si>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</si>
  <si>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</si>
  <si>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</si>
  <si>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</si>
  <si>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</si>
  <si>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</si>
  <si>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</si>
  <si>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</si>
  <si>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</si>
  <si>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</si>
  <si>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</si>
  <si>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</si>
  <si>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</si>
  <si>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</si>
  <si>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</si>
  <si>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</si>
  <si>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</si>
  <si>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</si>
  <si>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</si>
  <si>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</si>
  <si>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</si>
  <si>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</si>
  <si>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</si>
  <si>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</si>
  <si>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</si>
  <si>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</si>
  <si>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</si>
  <si>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</si>
  <si>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</si>
  <si>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</si>
  <si>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</si>
  <si>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</si>
  <si>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</si>
  <si>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</si>
  <si>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</si>
  <si>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</si>
  <si>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</si>
  <si>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</si>
  <si>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</si>
  <si>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</si>
  <si>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</si>
  <si>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</si>
  <si>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</si>
  <si>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</si>
  <si>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</si>
  <si>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</si>
  <si>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</si>
  <si>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</si>
  <si>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</si>
  <si>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</si>
  <si>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</si>
  <si>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</si>
  <si>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</si>
  <si>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</si>
  <si>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</si>
  <si>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</si>
  <si>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</si>
  <si>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</si>
  <si>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</si>
  <si>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</si>
  <si>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</si>
  <si>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</si>
  <si>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</si>
  <si>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</si>
  <si>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</si>
  <si>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</si>
  <si>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</si>
  <si>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</si>
  <si>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</si>
  <si>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</si>
  <si>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</si>
  <si>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</si>
  <si>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</si>
  <si>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</si>
  <si>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</si>
  <si>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</si>
  <si>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</si>
  <si>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</si>
  <si>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</si>
  <si>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</si>
  <si>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</si>
  <si>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</si>
  <si>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</si>
  <si>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</si>
  <si>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</si>
  <si>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</si>
  <si>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</si>
  <si>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</si>
  <si>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</si>
  <si>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</si>
  <si>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</si>
  <si>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</si>
  <si>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</si>
  <si>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</si>
  <si>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</si>
  <si>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</si>
  <si>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</si>
  <si>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</si>
  <si>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</si>
  <si>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</si>
  <si>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</si>
  <si>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</si>
  <si>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</si>
  <si>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</si>
  <si>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</si>
  <si>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</si>
  <si>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</si>
  <si>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</si>
  <si>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</si>
  <si>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</si>
  <si>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</si>
  <si>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</si>
  <si>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</si>
  <si>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</si>
  <si>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</si>
  <si>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</si>
  <si>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</si>
  <si>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</si>
  <si>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</si>
  <si>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</si>
  <si>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</si>
  <si>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</si>
  <si>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</si>
  <si>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</si>
  <si>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</si>
  <si>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</si>
  <si>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</si>
  <si>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</si>
  <si>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</si>
  <si>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</si>
  <si>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</si>
  <si>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</si>
  <si>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</si>
  <si>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</si>
  <si>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</si>
  <si>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</si>
  <si>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</si>
  <si>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</si>
  <si>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</si>
  <si>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</si>
  <si>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</si>
  <si>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</si>
  <si>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</si>
  <si>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</si>
  <si>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</si>
  <si>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</si>
  <si>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</si>
  <si>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</si>
  <si>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</si>
  <si>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</si>
  <si>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</si>
  <si>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</si>
  <si>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</si>
  <si>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</si>
  <si>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</si>
  <si>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</si>
  <si>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</si>
  <si>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</si>
  <si>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</si>
  <si>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</si>
  <si>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</si>
  <si>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</si>
  <si>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</si>
  <si>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</si>
  <si>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</si>
  <si>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</si>
  <si>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</si>
  <si>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</si>
  <si>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</si>
  <si>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</si>
  <si>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</si>
  <si>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</si>
  <si>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</si>
  <si>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</si>
  <si>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</si>
  <si>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</si>
  <si>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</si>
  <si>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</si>
  <si>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</si>
  <si>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</si>
  <si>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</si>
  <si>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</si>
  <si>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</si>
  <si>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</si>
  <si>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</si>
  <si>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</si>
  <si>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</si>
  <si>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</si>
  <si>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</si>
  <si>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</si>
  <si>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</si>
  <si>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</si>
  <si>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</si>
  <si>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</si>
  <si>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</si>
  <si>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</si>
  <si>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</si>
  <si>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</si>
  <si>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</si>
  <si>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</si>
  <si>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</si>
  <si>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</si>
  <si>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</si>
  <si>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</si>
  <si>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</si>
  <si>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</si>
  <si>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</si>
  <si>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</si>
  <si>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</si>
  <si>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</si>
  <si>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</si>
  <si>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</si>
  <si>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</si>
  <si>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</si>
  <si>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</si>
  <si>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</si>
  <si>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</si>
  <si>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</si>
  <si>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</si>
  <si>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</si>
  <si>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</si>
  <si>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</si>
  <si>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</si>
  <si>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</si>
  <si>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</si>
  <si>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</si>
  <si>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</si>
  <si>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</si>
  <si>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</si>
  <si>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</si>
  <si>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</si>
  <si>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</si>
  <si>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</si>
  <si>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</si>
  <si>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</si>
  <si>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</si>
  <si>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</si>
  <si>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</si>
  <si>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</si>
  <si>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</si>
  <si>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</si>
  <si>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</si>
  <si>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</si>
  <si>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</si>
  <si>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</si>
  <si>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</si>
  <si>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</si>
  <si>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</si>
  <si>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</si>
  <si>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</si>
  <si>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</si>
  <si>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</si>
  <si>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</si>
  <si>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</si>
  <si>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</si>
  <si>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</si>
  <si>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</si>
  <si>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</si>
  <si>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</si>
  <si>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</si>
  <si>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</si>
  <si>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</si>
  <si>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</si>
  <si>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</si>
  <si>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</si>
  <si>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</si>
  <si>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</si>
  <si>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</si>
  <si>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</si>
  <si>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</si>
  <si>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</si>
  <si>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</si>
  <si>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</si>
  <si>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</si>
  <si>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</si>
  <si>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</si>
  <si>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</si>
  <si>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</si>
  <si>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</si>
  <si>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</si>
  <si>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</si>
  <si>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</si>
  <si>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</si>
  <si>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</si>
  <si>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</si>
  <si>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</si>
  <si>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</si>
  <si>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</si>
  <si>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</si>
  <si>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</si>
  <si>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</si>
  <si>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</si>
  <si>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</si>
  <si>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</si>
  <si>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</si>
  <si>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</si>
  <si>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</si>
  <si>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</si>
  <si>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</si>
  <si>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</si>
  <si>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</si>
  <si>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</si>
  <si>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</si>
  <si>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</si>
  <si>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</si>
  <si>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</si>
  <si>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</si>
  <si>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</si>
  <si>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</si>
  <si>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</si>
  <si>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</si>
  <si>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</si>
  <si>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</si>
  <si>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</si>
  <si>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</si>
  <si>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</si>
  <si>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</si>
  <si>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</si>
  <si>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</si>
  <si>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</si>
  <si>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</si>
  <si>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</si>
  <si>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</si>
  <si>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</si>
  <si>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</si>
  <si>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</si>
  <si>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</si>
  <si>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</si>
  <si>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</si>
  <si>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</si>
  <si>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</si>
  <si>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</si>
  <si>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</si>
  <si>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</si>
  <si>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</si>
  <si>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</si>
  <si>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</si>
  <si>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</si>
  <si>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</si>
  <si>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</si>
  <si>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</si>
  <si>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</si>
  <si>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</si>
  <si>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</si>
  <si>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</si>
  <si>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</si>
  <si>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</si>
  <si>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</si>
  <si>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</si>
  <si>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</si>
  <si>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</si>
  <si>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</si>
  <si>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</si>
  <si>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</si>
  <si>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</si>
  <si>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</si>
  <si>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</si>
  <si>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</si>
  <si>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</si>
  <si>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</si>
  <si>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</si>
  <si>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</si>
  <si>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</si>
  <si>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</si>
  <si>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</si>
  <si>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</si>
  <si>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</si>
  <si>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</si>
  <si>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</si>
  <si>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</si>
  <si>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</si>
  <si>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</si>
  <si>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</si>
  <si>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</si>
  <si>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</si>
  <si>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</si>
  <si>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</si>
  <si>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</si>
  <si>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</si>
  <si>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</si>
  <si>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</si>
  <si>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</si>
  <si>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</si>
  <si>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</si>
  <si>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</si>
  <si>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</si>
  <si>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</si>
  <si>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</si>
  <si>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</si>
  <si>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</si>
  <si>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</si>
  <si>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</si>
  <si>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</si>
  <si>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</si>
  <si>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</si>
  <si>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</si>
  <si>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</si>
  <si>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</si>
  <si>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</si>
  <si>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</si>
  <si>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</si>
  <si>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</si>
  <si>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</si>
  <si>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</si>
  <si>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</si>
  <si>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</si>
  <si>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</si>
  <si>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</si>
  <si>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</si>
  <si>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</si>
  <si>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</si>
  <si>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</si>
  <si>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</si>
  <si>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</si>
  <si>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</si>
  <si>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</si>
  <si>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</si>
  <si>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</si>
  <si>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</si>
  <si>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</si>
  <si>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</si>
  <si>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</si>
  <si>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</si>
  <si>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</si>
  <si>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</si>
  <si>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</si>
  <si>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</si>
  <si>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</si>
  <si>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</si>
  <si>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</si>
  <si>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</si>
  <si>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</si>
  <si>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</si>
  <si>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</si>
  <si>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</si>
  <si>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</si>
  <si>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</si>
  <si>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</si>
  <si>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</si>
  <si>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</si>
  <si>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</si>
  <si>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</si>
  <si>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</si>
  <si>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</si>
  <si>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</si>
  <si>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</si>
  <si>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</si>
  <si>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</si>
  <si>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</si>
  <si>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</si>
  <si>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</si>
  <si>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</si>
  <si>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</si>
  <si>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</si>
  <si>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</si>
  <si>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</si>
  <si>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</si>
  <si>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</si>
  <si>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</si>
  <si>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</si>
  <si>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</si>
  <si>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</si>
  <si>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</si>
  <si>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</si>
  <si>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</si>
  <si>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</si>
  <si>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</si>
  <si>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</si>
  <si>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</si>
  <si>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</si>
  <si>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</si>
  <si>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</si>
  <si>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</si>
  <si>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</si>
  <si>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</si>
  <si>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</si>
  <si>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</si>
  <si>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</si>
  <si>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</si>
  <si>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</si>
  <si>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</si>
  <si>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</si>
  <si>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</si>
  <si>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</si>
  <si>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</si>
  <si>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</si>
  <si>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</si>
  <si>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</si>
  <si>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</si>
  <si>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</si>
  <si>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</si>
  <si>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</si>
  <si>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</si>
  <si>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</si>
  <si>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</si>
  <si>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</si>
  <si>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</si>
  <si>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</si>
  <si>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</si>
  <si>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</si>
  <si>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</si>
  <si>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</si>
  <si>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</si>
  <si>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</si>
  <si>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</si>
  <si>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</si>
  <si>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</si>
  <si>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</si>
  <si>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</si>
  <si>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</si>
  <si>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</si>
  <si>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</si>
  <si>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</si>
  <si>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</si>
  <si>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</si>
  <si>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</si>
  <si>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</si>
  <si>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</si>
  <si>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</si>
  <si>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</si>
  <si>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</si>
  <si>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</si>
  <si>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</si>
  <si>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</si>
  <si>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</si>
  <si>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</si>
  <si>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</si>
  <si>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</si>
  <si>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</si>
  <si>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</si>
  <si>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</si>
  <si>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</si>
  <si>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</si>
  <si>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</si>
  <si>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</si>
  <si>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</si>
  <si>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</si>
  <si>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</si>
  <si>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</si>
  <si>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</si>
  <si>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</si>
  <si>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</si>
  <si>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</si>
  <si>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</si>
  <si>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</si>
  <si>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</si>
  <si>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</si>
  <si>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</si>
  <si>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</si>
  <si>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</si>
  <si>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</si>
  <si>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</si>
  <si>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</si>
  <si>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</si>
  <si>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</si>
  <si>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</si>
  <si>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</si>
  <si>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</si>
  <si>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</si>
  <si>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</si>
  <si>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</si>
  <si>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</si>
  <si>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</si>
  <si>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</si>
  <si>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</si>
  <si>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</si>
  <si>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</si>
  <si>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</si>
  <si>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</si>
  <si>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</si>
  <si>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</si>
  <si>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</si>
  <si>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</si>
  <si>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</si>
  <si>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</si>
  <si>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</si>
  <si>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</si>
  <si>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</si>
  <si>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</si>
  <si>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</si>
  <si>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</si>
  <si>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</si>
  <si>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</si>
  <si>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</si>
  <si>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</si>
  <si>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</si>
  <si>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</si>
  <si>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</si>
  <si>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</si>
  <si>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</si>
  <si>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</si>
  <si>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</si>
  <si>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</si>
  <si>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</si>
  <si>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</si>
  <si>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</si>
  <si>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</si>
  <si>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</si>
  <si>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</si>
  <si>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</si>
  <si>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</si>
  <si>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</si>
  <si>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</si>
  <si>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</si>
  <si>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</si>
  <si>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</si>
  <si>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</si>
  <si>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</si>
  <si>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</si>
  <si>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</si>
  <si>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</si>
  <si>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</si>
  <si>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</si>
  <si>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</si>
  <si>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</si>
  <si>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</si>
  <si>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</si>
  <si>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</si>
  <si>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</si>
  <si>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</si>
  <si>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</si>
  <si>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</si>
  <si>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</si>
  <si>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</si>
  <si>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</si>
  <si>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</si>
  <si>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</si>
  <si>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</si>
  <si>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</si>
  <si>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</si>
  <si>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</si>
  <si>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</si>
  <si>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</si>
  <si>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</si>
  <si>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</si>
  <si>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</si>
  <si>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</si>
  <si>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</si>
  <si>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</si>
  <si>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</si>
  <si>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</si>
  <si>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</si>
  <si>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</si>
  <si>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</si>
  <si>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</si>
  <si>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</si>
  <si>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</si>
  <si>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</si>
  <si>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</si>
  <si>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</si>
  <si>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</si>
  <si>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</si>
  <si>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</si>
  <si>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</si>
  <si>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</si>
  <si>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</si>
  <si>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</si>
  <si>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</si>
  <si>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</si>
  <si>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</si>
  <si>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</si>
  <si>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</si>
  <si>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</si>
  <si>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</si>
  <si>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</si>
  <si>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</si>
  <si>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</si>
  <si>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</si>
  <si>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</si>
  <si>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</si>
  <si>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</si>
  <si>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</si>
  <si>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</si>
  <si>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</si>
  <si>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</si>
  <si>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</si>
  <si>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</si>
  <si>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</si>
  <si>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</si>
  <si>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</si>
  <si>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</si>
  <si>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</si>
  <si>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</si>
  <si>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</si>
  <si>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</si>
  <si>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</si>
  <si>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</si>
  <si>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</si>
  <si>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</si>
  <si>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</si>
  <si>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</si>
  <si>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</si>
  <si>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</si>
  <si>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</si>
  <si>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</si>
  <si>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</si>
  <si>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</si>
  <si>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</si>
  <si>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</si>
  <si>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</si>
  <si>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</si>
  <si>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</si>
  <si>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</si>
  <si>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</si>
  <si>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</si>
  <si>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</si>
  <si>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</si>
  <si>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</si>
  <si>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</si>
  <si>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</si>
  <si>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</si>
  <si>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</si>
  <si>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</si>
  <si>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</si>
  <si>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</si>
  <si>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</si>
  <si>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</si>
  <si>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</si>
  <si>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</si>
  <si>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</si>
  <si>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</si>
  <si>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</si>
  <si>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</si>
  <si>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</si>
  <si>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</si>
  <si>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</si>
  <si>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</si>
  <si>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</si>
  <si>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</si>
  <si>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</si>
  <si>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</si>
  <si>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</si>
  <si>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</si>
  <si>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</si>
  <si>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</si>
  <si>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</si>
  <si>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</si>
  <si>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</si>
  <si>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</si>
  <si>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</si>
  <si>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</si>
  <si>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</si>
  <si>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</si>
  <si>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</si>
  <si>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</si>
  <si>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</si>
  <si>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</si>
  <si>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</si>
  <si>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</si>
  <si>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</si>
  <si>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</si>
  <si>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</si>
  <si>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</si>
  <si>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</si>
  <si>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</si>
  <si>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</si>
  <si>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</si>
  <si>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</si>
  <si>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</si>
  <si>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</si>
  <si>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</si>
  <si>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</si>
  <si>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</si>
  <si>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</si>
  <si>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</si>
  <si>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</si>
  <si>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</si>
  <si>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</si>
  <si>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</si>
  <si>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</si>
  <si>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</si>
  <si>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</si>
  <si>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</si>
  <si>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</si>
  <si>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</si>
  <si>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</si>
  <si>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</si>
  <si>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</si>
  <si>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</si>
  <si>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</si>
  <si>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</si>
  <si>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</si>
  <si>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</si>
  <si>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</si>
  <si>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</si>
  <si>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</si>
  <si>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</si>
  <si>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</si>
  <si>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</si>
  <si>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</si>
  <si>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</si>
  <si>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</si>
  <si>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</si>
  <si>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</si>
  <si>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</si>
  <si>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</si>
  <si>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</si>
  <si>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</si>
  <si>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</si>
  <si>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</si>
  <si>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</si>
  <si>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</si>
  <si>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</si>
  <si>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</si>
  <si>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</si>
  <si>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</si>
  <si>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</si>
  <si>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</si>
  <si>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</si>
  <si>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</si>
  <si>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</si>
  <si>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</si>
  <si>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</si>
  <si>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</si>
  <si>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</si>
  <si>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</si>
  <si>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</si>
  <si>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</si>
  <si>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</si>
  <si>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</si>
  <si>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</si>
  <si>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</si>
  <si>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</si>
  <si>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</si>
  <si>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</si>
  <si>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</si>
  <si>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</si>
  <si>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</si>
  <si>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</si>
  <si>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</si>
  <si>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</si>
  <si>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</si>
  <si>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</si>
  <si>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</si>
  <si>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</si>
  <si>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</si>
  <si>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</si>
  <si>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</si>
  <si>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</si>
  <si>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</si>
  <si>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</si>
  <si>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</si>
  <si>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</si>
  <si>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</si>
  <si>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</si>
  <si>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</si>
  <si>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</si>
  <si>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</si>
  <si>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</si>
  <si>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</si>
  <si>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</si>
  <si>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</si>
  <si>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</si>
  <si>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</si>
  <si>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</si>
  <si>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</si>
  <si>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</si>
  <si>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</si>
  <si>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</si>
  <si>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</si>
  <si>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</si>
  <si>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</si>
  <si>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</si>
  <si>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</si>
  <si>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</si>
  <si>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</si>
  <si>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</si>
  <si>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</si>
  <si>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</si>
  <si>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</si>
  <si>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</si>
  <si>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</si>
  <si>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</si>
  <si>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</si>
  <si>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</si>
  <si>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</si>
  <si>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</si>
  <si>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</si>
  <si>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</si>
  <si>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</si>
  <si>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</si>
  <si>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</si>
  <si>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</si>
  <si>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</si>
  <si>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</si>
  <si>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</si>
  <si>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</si>
  <si>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</si>
  <si>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</si>
  <si>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</si>
  <si>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</si>
  <si>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</si>
  <si>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</si>
  <si>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</si>
  <si>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</si>
  <si>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</si>
  <si>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</si>
  <si>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</si>
  <si>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</si>
  <si>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</si>
  <si>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</si>
  <si>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</si>
  <si>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</si>
  <si>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</si>
  <si>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</si>
  <si>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</si>
  <si>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</si>
  <si>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</si>
  <si>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</si>
  <si>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</si>
  <si>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</si>
  <si>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</si>
  <si>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</si>
  <si>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</si>
  <si>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</si>
  <si>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</si>
  <si>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</si>
  <si>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</si>
  <si>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</si>
  <si>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</si>
  <si>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</si>
  <si>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</si>
  <si>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</si>
  <si>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</si>
  <si>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</si>
  <si>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</si>
  <si>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</si>
  <si>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</si>
  <si>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</si>
  <si>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</si>
  <si>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</si>
  <si>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</si>
  <si>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</si>
  <si>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</si>
  <si>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</si>
  <si>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</si>
  <si>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</si>
  <si>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</si>
  <si>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</si>
  <si>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</si>
  <si>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</si>
  <si>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</si>
  <si>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</si>
  <si>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</si>
  <si>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</si>
  <si>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</si>
  <si>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</si>
  <si>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</si>
  <si>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</si>
  <si>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</si>
  <si>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</si>
  <si>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</si>
  <si>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</si>
  <si>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</si>
  <si>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</si>
  <si>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</si>
  <si>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</si>
  <si>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</si>
  <si>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</si>
  <si>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</si>
  <si>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</si>
  <si>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</si>
  <si>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</si>
  <si>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</si>
  <si>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</si>
  <si>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</si>
  <si>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</si>
  <si>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</si>
  <si>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</si>
  <si>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</si>
  <si>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</si>
  <si>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</si>
  <si>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</si>
  <si>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</si>
  <si>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</si>
  <si>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</si>
  <si>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</si>
  <si>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</si>
  <si>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</si>
  <si>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</si>
  <si>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</si>
  <si>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</si>
  <si>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</si>
  <si>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</si>
  <si>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</si>
  <si>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</si>
  <si>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</si>
  <si>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</si>
  <si>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</si>
  <si>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</si>
  <si>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</si>
  <si>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</si>
  <si>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</si>
  <si>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</si>
  <si>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</si>
  <si>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</si>
  <si>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</si>
  <si>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</si>
  <si>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</si>
  <si>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</si>
  <si>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</si>
  <si>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</si>
  <si>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</si>
  <si>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</si>
  <si>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</si>
  <si>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</si>
  <si>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</si>
  <si>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</si>
  <si>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</si>
  <si>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</si>
  <si>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</si>
  <si>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</si>
  <si>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</si>
  <si>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</si>
  <si>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</si>
  <si>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</si>
  <si>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</si>
  <si>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</si>
  <si>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</si>
  <si>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</si>
  <si>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</si>
  <si>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</si>
  <si>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</si>
  <si>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</si>
  <si>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</si>
  <si>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</si>
  <si>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</si>
  <si>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</si>
  <si>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</si>
  <si>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</si>
  <si>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</si>
  <si>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</si>
  <si>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</si>
  <si>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</si>
  <si>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</si>
  <si>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</si>
  <si>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</si>
  <si>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</si>
  <si>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</si>
  <si>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</si>
  <si>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</si>
  <si>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</si>
  <si>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</si>
  <si>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</si>
  <si>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</si>
  <si>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</si>
  <si>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</si>
  <si>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</si>
  <si>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</si>
  <si>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</si>
  <si>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</si>
  <si>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</si>
  <si>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</si>
  <si>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</si>
  <si>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</si>
  <si>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</si>
  <si>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</si>
  <si>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</si>
  <si>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</si>
  <si>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</si>
  <si>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</si>
  <si>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</si>
  <si>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</si>
  <si>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</si>
  <si>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</si>
  <si>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</si>
  <si>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</si>
  <si>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</si>
  <si>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</si>
  <si>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</si>
  <si>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</si>
  <si>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</si>
  <si>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</si>
  <si>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</si>
  <si>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</si>
  <si>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</si>
  <si>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</si>
  <si>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</si>
  <si>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</si>
  <si>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</si>
  <si>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</si>
  <si>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</si>
  <si>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</si>
  <si>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</si>
  <si>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</si>
  <si>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</si>
  <si>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</si>
  <si>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</si>
  <si>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</si>
  <si>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</si>
  <si>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</si>
  <si>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</si>
  <si>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</si>
  <si>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</si>
  <si>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</si>
  <si>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</si>
  <si>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</si>
  <si>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</si>
  <si>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</si>
  <si>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</si>
  <si>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</si>
  <si>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</si>
  <si>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</si>
  <si>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</si>
  <si>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</si>
  <si>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</si>
  <si>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</si>
  <si>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</si>
  <si>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</si>
  <si>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</si>
  <si>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</si>
  <si>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</si>
  <si>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</si>
  <si>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</si>
  <si>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</si>
  <si>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</si>
  <si>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</si>
  <si>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</si>
  <si>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</si>
  <si>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</si>
  <si>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</si>
  <si>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</si>
  <si>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</si>
  <si>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</si>
  <si>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</si>
  <si>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</si>
  <si>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</si>
  <si>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</si>
  <si>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</si>
  <si>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</si>
  <si>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</si>
  <si>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</si>
  <si>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</si>
  <si>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</si>
  <si>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</si>
  <si>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</si>
  <si>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</si>
  <si>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</si>
  <si>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</si>
  <si>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</si>
  <si>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</si>
  <si>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</si>
  <si>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</si>
  <si>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</si>
  <si>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</si>
  <si>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</si>
  <si>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</si>
  <si>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</si>
  <si>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</si>
  <si>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</si>
  <si>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</si>
  <si>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</si>
  <si>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</si>
  <si>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</si>
  <si>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</si>
  <si>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</si>
  <si>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</si>
  <si>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</si>
  <si>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</si>
  <si>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</si>
  <si>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</si>
  <si>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</si>
  <si>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</si>
  <si>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</si>
  <si>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</si>
  <si>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</si>
  <si>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</si>
  <si>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</si>
  <si>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</si>
  <si>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</si>
  <si>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</si>
  <si>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</si>
  <si>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</si>
  <si>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</si>
  <si>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</si>
  <si>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</si>
  <si>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</si>
  <si>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</si>
  <si>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</si>
  <si>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</si>
  <si>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</si>
  <si>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</si>
  <si>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</si>
  <si>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</si>
  <si>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</si>
  <si>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</si>
  <si>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</si>
  <si>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</si>
  <si>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</si>
  <si>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</si>
  <si>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</si>
  <si>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</si>
  <si>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</si>
  <si>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</si>
  <si>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</si>
  <si>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</si>
  <si>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</si>
  <si>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</si>
  <si>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</si>
  <si>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</si>
  <si>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</si>
  <si>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</si>
  <si>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</si>
  <si>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</si>
  <si>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</si>
  <si>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</si>
  <si>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</si>
  <si>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</si>
  <si>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</si>
  <si>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</si>
  <si>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</si>
  <si>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</si>
  <si>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</si>
  <si>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</si>
  <si>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</si>
  <si>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</si>
  <si>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</si>
  <si>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</si>
  <si>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</si>
  <si>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</si>
  <si>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</si>
  <si>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</si>
  <si>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</si>
  <si>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</si>
  <si>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</si>
  <si>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</si>
  <si>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</si>
  <si>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</si>
  <si>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</si>
  <si>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</si>
  <si>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</si>
  <si>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</si>
  <si>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</si>
  <si>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</si>
  <si>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</si>
  <si>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</si>
  <si>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</si>
  <si>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</si>
  <si>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</si>
  <si>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</si>
  <si>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</si>
  <si>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</si>
  <si>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</si>
  <si>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</si>
  <si>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</si>
  <si>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</si>
  <si>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</si>
  <si>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</si>
  <si>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</si>
  <si>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</si>
  <si>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</si>
  <si>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</si>
  <si>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</si>
  <si>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</si>
  <si>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</si>
  <si>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</si>
  <si>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</si>
  <si>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</si>
  <si>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</si>
  <si>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</si>
  <si>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</si>
  <si>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</si>
  <si>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</si>
  <si>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</si>
  <si>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</si>
  <si>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</si>
  <si>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</si>
  <si>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</si>
  <si>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</si>
  <si>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</si>
  <si>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</si>
  <si>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</si>
  <si>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</si>
  <si>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</si>
  <si>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</si>
  <si>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</si>
  <si>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</si>
  <si>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</si>
  <si>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</si>
  <si>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</si>
  <si>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</si>
  <si>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</si>
  <si>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</si>
  <si>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</si>
  <si>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</si>
  <si>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</si>
  <si>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</si>
  <si>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</si>
  <si>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</si>
  <si>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</si>
  <si>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</si>
  <si>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</si>
  <si>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</si>
  <si>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</si>
  <si>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</si>
  <si>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</si>
  <si>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</si>
  <si>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</si>
  <si>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</si>
  <si>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</si>
  <si>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</si>
  <si>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</si>
  <si>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</si>
  <si>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</si>
  <si>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</si>
  <si>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</si>
  <si>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</si>
  <si>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</si>
  <si>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</si>
  <si>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</si>
  <si>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</si>
  <si>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</si>
  <si>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</si>
  <si>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</si>
  <si>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</si>
  <si>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</si>
  <si>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</si>
  <si>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</si>
  <si>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</si>
  <si>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</si>
  <si>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</si>
  <si>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</si>
  <si>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</si>
  <si>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</si>
  <si>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</si>
  <si>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</si>
  <si>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</si>
  <si>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</si>
  <si>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</si>
  <si>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</si>
  <si>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</si>
  <si>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</si>
  <si>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</si>
  <si>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</si>
  <si>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</si>
  <si>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</si>
  <si>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</si>
  <si>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</si>
  <si>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</si>
  <si>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</si>
  <si>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</si>
  <si>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</si>
  <si>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</si>
  <si>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</si>
  <si>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</si>
  <si>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</si>
  <si>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</si>
  <si>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</si>
  <si>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</si>
  <si>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</si>
  <si>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</si>
  <si>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</si>
  <si>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</si>
  <si>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</si>
  <si>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</si>
  <si>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</si>
  <si>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</si>
  <si>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</si>
  <si>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</si>
  <si>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</si>
  <si>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</si>
  <si>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</si>
  <si>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</si>
  <si>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</si>
  <si>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</si>
  <si>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</si>
  <si>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</si>
  <si>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</si>
  <si>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</si>
  <si>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</si>
  <si>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</si>
  <si>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</si>
  <si>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</si>
  <si>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</si>
  <si>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</si>
  <si>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</si>
  <si>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</si>
  <si>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</si>
  <si>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</si>
  <si>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</si>
  <si>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</si>
  <si>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</si>
  <si>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</si>
  <si>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</si>
  <si>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</si>
  <si>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</si>
  <si>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</si>
  <si>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</si>
  <si>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</si>
  <si>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</si>
  <si>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</si>
  <si>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</si>
  <si>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</si>
  <si>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</si>
  <si>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</si>
  <si>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</si>
  <si>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</si>
  <si>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</si>
  <si>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</si>
  <si>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</si>
  <si>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</si>
  <si>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</si>
  <si>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</si>
  <si>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</si>
  <si>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</si>
  <si>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</si>
  <si>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</si>
  <si>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</si>
  <si>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</si>
  <si>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</si>
  <si>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</si>
  <si>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</si>
  <si>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</si>
  <si>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</si>
  <si>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</si>
  <si>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</si>
  <si>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</si>
  <si>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</si>
  <si>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</si>
  <si>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</si>
  <si>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</si>
  <si>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</si>
  <si>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</si>
  <si>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</si>
  <si>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</si>
  <si>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</si>
  <si>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</si>
  <si>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</si>
  <si>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</si>
  <si>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</si>
  <si>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</si>
  <si>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</si>
  <si>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</si>
  <si>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</si>
  <si>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</si>
  <si>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</si>
  <si>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</si>
  <si>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</si>
  <si>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</si>
  <si>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</si>
  <si>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</si>
  <si>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</si>
  <si>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</si>
  <si>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</si>
  <si>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</si>
  <si>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</si>
  <si>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</si>
  <si>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</si>
  <si>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</si>
  <si>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</si>
  <si>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</si>
  <si>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</si>
  <si>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</si>
  <si>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</si>
  <si>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</si>
  <si>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</si>
  <si>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</si>
  <si>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</si>
  <si>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</si>
  <si>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</si>
  <si>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</si>
  <si>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</si>
  <si>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</si>
  <si>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</si>
  <si>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</si>
  <si>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</si>
  <si>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</si>
  <si>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</si>
  <si>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</si>
  <si>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</si>
  <si>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</si>
  <si>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</si>
  <si>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</si>
  <si>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</si>
  <si>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</si>
  <si>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</si>
  <si>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</si>
  <si>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</si>
  <si>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</si>
  <si>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</si>
  <si>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</si>
  <si>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</si>
  <si>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</si>
  <si>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</si>
  <si>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</si>
  <si>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</si>
  <si>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</si>
  <si>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</si>
  <si>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</si>
  <si>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</si>
  <si>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</si>
  <si>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</si>
  <si>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</si>
  <si>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</si>
  <si>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</si>
  <si>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</si>
  <si>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</si>
  <si>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</si>
  <si>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</si>
  <si>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</si>
  <si>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</si>
  <si>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</si>
  <si>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</si>
  <si>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</si>
  <si>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</si>
  <si>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</si>
  <si>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</si>
  <si>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</si>
  <si>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</si>
  <si>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</si>
  <si>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</si>
  <si>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</si>
  <si>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</si>
  <si>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</si>
  <si>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</si>
  <si>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</si>
  <si>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</si>
  <si>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</si>
  <si>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</si>
  <si>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</si>
  <si>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</si>
  <si>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</si>
  <si>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</si>
  <si>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</si>
  <si>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</si>
  <si>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</si>
  <si>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</si>
  <si>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</si>
  <si>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</si>
  <si>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</si>
  <si>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</si>
  <si>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</si>
  <si>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</si>
  <si>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</si>
  <si>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</si>
  <si>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</si>
  <si>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</si>
  <si>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</si>
  <si>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</si>
  <si>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</si>
  <si>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</si>
  <si>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</si>
  <si>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</si>
  <si>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</si>
  <si>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</si>
  <si>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</si>
  <si>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</si>
  <si>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</si>
  <si>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</si>
  <si>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</si>
  <si>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</si>
  <si>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</si>
  <si>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</si>
  <si>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</si>
  <si>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</si>
  <si>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</si>
  <si>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</si>
  <si>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</si>
  <si>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</si>
  <si>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</si>
  <si>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</si>
  <si>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</si>
  <si>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</si>
  <si>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</si>
  <si>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</si>
  <si>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</si>
  <si>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</si>
  <si>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</si>
  <si>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</si>
  <si>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</si>
  <si>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</si>
  <si>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</si>
  <si>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</si>
  <si>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</si>
  <si>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</si>
  <si>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</si>
  <si>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</si>
  <si>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</si>
  <si>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</si>
  <si>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</si>
  <si>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</si>
  <si>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</si>
  <si>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</si>
  <si>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</si>
  <si>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</si>
  <si>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</si>
  <si>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</si>
  <si>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</si>
  <si>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</si>
  <si>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</si>
  <si>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</si>
  <si>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</si>
  <si>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</si>
  <si>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</si>
  <si>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</si>
  <si>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</si>
  <si>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</si>
  <si>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</si>
  <si>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</si>
  <si>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</si>
  <si>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</si>
  <si>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</si>
  <si>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</si>
  <si>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</si>
  <si>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</si>
  <si>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</si>
  <si>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</si>
  <si>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</si>
  <si>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</si>
  <si>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</si>
  <si>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</si>
  <si>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</si>
  <si>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</si>
  <si>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</si>
  <si>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</si>
  <si>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</si>
  <si>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</si>
  <si>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</si>
  <si>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</si>
  <si>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</si>
  <si>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</si>
  <si>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</si>
  <si>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</si>
  <si>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</si>
  <si>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</si>
  <si>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</si>
  <si>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</si>
  <si>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</si>
  <si>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</si>
  <si>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</si>
  <si>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</si>
  <si>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</si>
  <si>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</si>
  <si>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</si>
  <si>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</si>
  <si>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</si>
  <si>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</si>
  <si>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</si>
  <si>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</si>
  <si>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</si>
  <si>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</si>
  <si>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</si>
  <si>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</si>
  <si>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</si>
  <si>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</si>
  <si>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</si>
  <si>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</si>
  <si>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</si>
  <si>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</si>
  <si>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</si>
  <si>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</si>
  <si>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</si>
  <si>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</si>
  <si>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</si>
  <si>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</si>
  <si>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</si>
  <si>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</si>
  <si>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</si>
  <si>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</si>
  <si>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</si>
  <si>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</si>
  <si>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</si>
  <si>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</si>
  <si>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</si>
  <si>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</si>
  <si>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</si>
  <si>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</si>
  <si>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</si>
  <si>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</si>
  <si>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</si>
  <si>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</si>
  <si>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</si>
  <si>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</si>
  <si>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</si>
  <si>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</si>
  <si>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</si>
  <si>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</si>
  <si>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</si>
  <si>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</si>
  <si>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</si>
  <si>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</si>
  <si>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</si>
  <si>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</si>
  <si>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</si>
  <si>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</si>
  <si>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</si>
  <si>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</si>
  <si>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</si>
  <si>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</si>
  <si>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</si>
  <si>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</si>
  <si>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</si>
  <si>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</si>
  <si>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</si>
  <si>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</si>
  <si>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</si>
  <si>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</si>
  <si>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</si>
  <si>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</si>
  <si>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</si>
  <si>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</si>
  <si>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</si>
  <si>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</si>
  <si>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</si>
  <si>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</si>
  <si>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</si>
  <si>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</si>
  <si>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</si>
  <si>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</si>
  <si>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</si>
  <si>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</si>
  <si>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</si>
  <si>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</si>
  <si>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</si>
  <si>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</si>
  <si>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</si>
  <si>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</si>
  <si>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</si>
  <si>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</si>
  <si>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</si>
  <si>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</si>
  <si>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</si>
  <si>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</si>
  <si>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</si>
  <si>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</si>
  <si>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</si>
  <si>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</si>
  <si>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</si>
  <si>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</si>
  <si>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</si>
  <si>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</si>
  <si>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</si>
  <si>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</si>
  <si>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</si>
  <si>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</si>
  <si>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</si>
  <si>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</si>
  <si>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</si>
  <si>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</si>
  <si>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</si>
  <si>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</si>
  <si>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</si>
  <si>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</si>
  <si>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</si>
  <si>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</si>
  <si>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</si>
  <si>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</si>
  <si>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</si>
  <si>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</si>
  <si>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</si>
  <si>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</si>
  <si>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</si>
  <si>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</si>
  <si>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</si>
  <si>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</si>
  <si>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</si>
  <si>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</si>
  <si>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</si>
  <si>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</si>
  <si>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</si>
  <si>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</si>
  <si>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</si>
  <si>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</si>
  <si>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</si>
  <si>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</si>
  <si>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</si>
  <si>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</si>
  <si>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</si>
  <si>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</si>
  <si>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</si>
  <si>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</si>
  <si>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</si>
  <si>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</si>
  <si>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</si>
  <si>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</si>
  <si>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</si>
  <si>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</si>
  <si>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</si>
  <si>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</si>
  <si>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</si>
  <si>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</si>
  <si>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</si>
  <si>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</si>
  <si>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</si>
  <si>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</si>
  <si>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</si>
  <si>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</si>
  <si>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</si>
  <si>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</si>
  <si>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</si>
  <si>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</si>
  <si>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</si>
  <si>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</si>
  <si>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</si>
  <si>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</si>
  <si>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</si>
  <si>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</si>
  <si>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</si>
  <si>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</si>
  <si>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</si>
  <si>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</si>
  <si>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</si>
  <si>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</si>
  <si>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</si>
  <si>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</si>
  <si>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</si>
  <si>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</si>
  <si>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</si>
  <si>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</si>
  <si>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</si>
  <si>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</si>
  <si>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</si>
  <si>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</si>
  <si>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</si>
  <si>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</si>
  <si>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</si>
  <si>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</si>
  <si>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</si>
  <si>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</si>
  <si>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</si>
  <si>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</si>
  <si>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</si>
  <si>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</si>
  <si>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</si>
  <si>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</si>
  <si>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</si>
  <si>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</si>
  <si>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</si>
  <si>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</si>
  <si>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</si>
  <si>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</si>
  <si>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</si>
  <si>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</si>
  <si>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</si>
  <si>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</si>
  <si>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</si>
  <si>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</si>
  <si>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</si>
  <si>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</si>
  <si>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</si>
  <si>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</si>
  <si>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</si>
  <si>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</si>
  <si>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</si>
  <si>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</si>
  <si>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</si>
  <si>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</si>
  <si>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</si>
  <si>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</si>
  <si>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</si>
  <si>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</si>
  <si>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</si>
  <si>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</si>
  <si>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</si>
  <si>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</si>
  <si>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</si>
  <si>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</si>
  <si>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</si>
  <si>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</si>
  <si>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</si>
  <si>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</si>
  <si>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</si>
  <si>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</si>
  <si>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</si>
  <si>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</si>
  <si>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</si>
  <si>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</si>
  <si>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</si>
  <si>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</si>
  <si>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</si>
  <si>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</si>
  <si>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</si>
  <si>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</si>
  <si>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</si>
  <si>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</si>
  <si>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</si>
  <si>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</si>
  <si>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</si>
  <si>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</si>
  <si>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</si>
  <si>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</si>
  <si>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</si>
  <si>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</si>
  <si>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</si>
  <si>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</si>
  <si>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</si>
  <si>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</si>
  <si>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</si>
  <si>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</si>
  <si>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</si>
  <si>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</si>
  <si>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</si>
  <si>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</si>
  <si>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</si>
  <si>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</si>
  <si>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</si>
  <si>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</si>
  <si>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</si>
  <si>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</si>
  <si>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</si>
  <si>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</si>
  <si>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</si>
  <si>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</si>
  <si>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</si>
  <si>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</si>
  <si>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</si>
  <si>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</si>
  <si>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</si>
  <si>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</si>
  <si>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</si>
  <si>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</si>
  <si>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</si>
  <si>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</si>
  <si>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</si>
  <si>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</si>
  <si>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</si>
  <si>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</si>
  <si>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</si>
  <si>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</si>
  <si>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</si>
  <si>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</si>
  <si>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</si>
  <si>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</si>
  <si>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</si>
  <si>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</si>
  <si>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</si>
  <si>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</si>
  <si>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</si>
  <si>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</si>
  <si>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</si>
  <si>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</si>
  <si>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</si>
  <si>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</si>
  <si>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</si>
  <si>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</si>
  <si>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</si>
  <si>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</si>
  <si>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</si>
  <si>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</si>
  <si>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</si>
  <si>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</si>
  <si>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</si>
  <si>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</si>
  <si>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</si>
  <si>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</si>
  <si>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</si>
  <si>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</si>
  <si>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</si>
  <si>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</si>
  <si>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</si>
  <si>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</si>
  <si>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</si>
  <si>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</si>
  <si>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</si>
  <si>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</si>
  <si>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</si>
  <si>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</si>
  <si>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</si>
  <si>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</si>
  <si>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</si>
  <si>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</si>
  <si>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</si>
  <si>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</si>
  <si>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</si>
  <si>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</si>
  <si>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</si>
  <si>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</si>
  <si>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</si>
  <si>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</si>
  <si>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</si>
  <si>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</si>
  <si>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</si>
  <si>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</si>
  <si>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</si>
  <si>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</si>
  <si>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</si>
  <si>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</si>
  <si>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</si>
  <si>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</si>
  <si>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</si>
  <si>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</si>
  <si>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</si>
  <si>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</si>
  <si>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</si>
  <si>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</si>
  <si>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</si>
  <si>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</si>
  <si>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</si>
  <si>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</si>
  <si>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</si>
  <si>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</si>
  <si>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</si>
  <si>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</si>
  <si>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</si>
  <si>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</si>
  <si>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</si>
  <si>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</si>
  <si>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</si>
  <si>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</si>
  <si>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</si>
  <si>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</si>
  <si>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</si>
  <si>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</si>
  <si>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</si>
  <si>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</si>
  <si>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</si>
  <si>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</si>
  <si>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</si>
  <si>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</si>
  <si>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</si>
  <si>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</si>
  <si>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</si>
  <si>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</si>
  <si>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</si>
  <si>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</si>
  <si>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</si>
  <si>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</si>
  <si>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</si>
  <si>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</si>
  <si>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</si>
  <si>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</si>
  <si>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</si>
  <si>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</si>
  <si>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</si>
  <si>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</si>
  <si>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</si>
  <si>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</si>
  <si>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</si>
  <si>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</si>
  <si>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</si>
  <si>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</si>
  <si>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</si>
  <si>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</si>
  <si>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</si>
  <si>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</si>
  <si>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</si>
  <si>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</si>
  <si>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</si>
  <si>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</si>
  <si>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</si>
  <si>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</si>
  <si>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</si>
  <si>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</si>
  <si>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</si>
  <si>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</si>
  <si>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</si>
  <si>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</si>
  <si>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</si>
  <si>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</si>
  <si>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</si>
  <si>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</si>
  <si>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</si>
  <si>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</si>
  <si>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</si>
  <si>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</si>
  <si>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</si>
  <si>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</si>
  <si>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</si>
  <si>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</si>
  <si>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</si>
  <si>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</si>
  <si>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</si>
  <si>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</si>
  <si>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</si>
  <si>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</si>
  <si>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</si>
  <si>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</si>
  <si>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</si>
  <si>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</si>
  <si>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</si>
  <si>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</si>
  <si>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</si>
  <si>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</si>
  <si>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</si>
  <si>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</si>
  <si>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</si>
  <si>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</si>
  <si>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</si>
  <si>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</si>
  <si>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</si>
  <si>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</si>
  <si>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</si>
  <si>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</si>
  <si>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</si>
  <si>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</si>
  <si>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</si>
  <si>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</si>
  <si>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</si>
  <si>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</si>
  <si>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</si>
  <si>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</si>
  <si>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</si>
  <si>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</si>
  <si>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</si>
  <si>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</si>
  <si>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</si>
  <si>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</si>
  <si>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</si>
  <si>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</si>
  <si>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</si>
  <si>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</si>
  <si>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</si>
  <si>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</si>
  <si>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</si>
  <si>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</si>
  <si>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</si>
  <si>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</si>
  <si>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</si>
  <si>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</si>
  <si>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</si>
  <si>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</si>
  <si>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</si>
  <si>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</si>
  <si>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</si>
  <si>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</si>
  <si>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</si>
  <si>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</si>
  <si>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</si>
  <si>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</si>
  <si>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</si>
  <si>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</si>
  <si>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</si>
  <si>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</si>
  <si>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</si>
  <si>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</si>
  <si>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</si>
  <si>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</si>
  <si>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</si>
  <si>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</si>
  <si>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</si>
  <si>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</si>
  <si>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</si>
  <si>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</si>
  <si>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</si>
  <si>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</si>
  <si>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</si>
  <si>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</si>
  <si>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</si>
  <si>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</si>
  <si>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</si>
  <si>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</si>
  <si>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</si>
  <si>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</si>
  <si>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</si>
  <si>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</si>
  <si>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</si>
  <si>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</si>
  <si>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</si>
  <si>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</si>
  <si>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</si>
  <si>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</si>
  <si>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</si>
  <si>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</si>
  <si>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</si>
  <si>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</si>
  <si>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</si>
  <si>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</si>
  <si>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</si>
  <si>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</si>
  <si>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</si>
  <si>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</si>
  <si>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</si>
  <si>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</si>
  <si>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</si>
  <si>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</si>
  <si>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</si>
  <si>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</si>
  <si>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</si>
  <si>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</si>
  <si>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</si>
  <si>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</si>
  <si>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</si>
  <si>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</si>
  <si>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</si>
  <si>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</si>
  <si>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</si>
  <si>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</si>
  <si>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</si>
  <si>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</si>
  <si>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</si>
  <si>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</si>
  <si>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</si>
  <si>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</si>
  <si>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</si>
  <si>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</si>
  <si>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</si>
  <si>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</si>
  <si>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</si>
  <si>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</si>
  <si>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</si>
  <si>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</si>
  <si>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</si>
  <si>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</si>
  <si>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</si>
  <si>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</si>
  <si>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</si>
  <si>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</si>
  <si>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</si>
  <si>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</si>
  <si>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</si>
  <si>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</si>
  <si>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</si>
  <si>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</si>
  <si>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</si>
  <si>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</si>
  <si>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</si>
  <si>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</si>
  <si>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</si>
  <si>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</si>
  <si>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</si>
  <si>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</si>
  <si>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</si>
  <si>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</si>
  <si>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</si>
  <si>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</si>
  <si>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</si>
  <si>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</si>
  <si>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</si>
  <si>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</si>
  <si>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</si>
  <si>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</si>
  <si>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</si>
  <si>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</si>
  <si>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</si>
  <si>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</si>
  <si>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</si>
  <si>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</si>
  <si>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</si>
  <si>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</si>
  <si>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</si>
  <si>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</si>
  <si>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</si>
  <si>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</si>
  <si>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</si>
  <si>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</si>
  <si>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</si>
  <si>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</si>
  <si>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</si>
  <si>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</si>
  <si>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</si>
  <si>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</si>
  <si>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</si>
  <si>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</si>
  <si>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</si>
  <si>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</si>
  <si>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</si>
  <si>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</si>
  <si>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</si>
  <si>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</si>
  <si>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</si>
  <si>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</si>
  <si>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</si>
  <si>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</si>
  <si>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</si>
  <si>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</si>
  <si>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</si>
  <si>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</si>
  <si>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</si>
  <si>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</si>
  <si>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</si>
  <si>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</si>
  <si>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</si>
  <si>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</si>
  <si>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</si>
  <si>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</si>
  <si>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</si>
  <si>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</si>
  <si>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</si>
  <si>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</si>
  <si>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</si>
  <si>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</si>
  <si>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</si>
  <si>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</si>
  <si>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</si>
  <si>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</si>
  <si>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</si>
  <si>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</si>
  <si>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</si>
  <si>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</si>
  <si>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</si>
  <si>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</si>
  <si>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</si>
  <si>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</si>
  <si>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</si>
  <si>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</si>
  <si>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</si>
  <si>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</si>
  <si>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</si>
  <si>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</si>
  <si>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</si>
  <si>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</si>
  <si>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</si>
  <si>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</si>
  <si>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</si>
  <si>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</si>
  <si>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</si>
  <si>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</si>
  <si>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</si>
  <si>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</si>
  <si>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</si>
  <si>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</si>
  <si>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</si>
  <si>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</si>
  <si>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</si>
  <si>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</si>
  <si>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</si>
  <si>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</si>
  <si>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</si>
  <si>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</si>
  <si>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</si>
  <si>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</si>
  <si>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</si>
  <si>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</si>
  <si>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</si>
  <si>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</si>
  <si>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</si>
  <si>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</si>
  <si>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</si>
  <si>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</si>
  <si>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</si>
  <si>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</si>
  <si>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</si>
  <si>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</si>
  <si>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</si>
  <si>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</si>
  <si>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</si>
  <si>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</si>
  <si>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</si>
  <si>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</si>
  <si>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</si>
  <si>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</si>
  <si>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</si>
  <si>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</si>
  <si>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</si>
  <si>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</si>
  <si>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</si>
  <si>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</si>
  <si>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</si>
  <si>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</si>
  <si>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</si>
  <si>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</si>
  <si>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</si>
  <si>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</si>
  <si>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</si>
  <si>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</si>
  <si>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</si>
  <si>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</si>
  <si>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</si>
  <si>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</si>
  <si>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</si>
  <si>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</si>
  <si>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</si>
  <si>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</si>
  <si>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</si>
  <si>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</si>
  <si>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</si>
  <si>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</si>
  <si>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</si>
  <si>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</si>
  <si>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</si>
  <si>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</si>
  <si>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</si>
  <si>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</si>
  <si>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</si>
  <si>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</si>
  <si>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</si>
  <si>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</si>
  <si>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</si>
  <si>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</si>
  <si>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</si>
  <si>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</si>
  <si>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</si>
  <si>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</si>
  <si>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</si>
  <si>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</si>
  <si>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</si>
  <si>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</si>
  <si>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</si>
  <si>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</si>
  <si>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</si>
  <si>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</si>
  <si>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</si>
  <si>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</si>
  <si>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</si>
  <si>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</si>
  <si>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</si>
  <si>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</si>
  <si>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</si>
  <si>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</si>
  <si>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</si>
  <si>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</si>
  <si>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</si>
  <si>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</si>
  <si>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</si>
  <si>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</si>
  <si>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</si>
  <si>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</si>
  <si>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</si>
  <si>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</si>
  <si>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</si>
  <si>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</si>
  <si>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</si>
  <si>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</si>
  <si>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</si>
  <si>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</si>
  <si>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</si>
  <si>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</si>
  <si>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</si>
  <si>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</si>
  <si>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</si>
  <si>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</si>
  <si>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</si>
  <si>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</si>
  <si>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</si>
  <si>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</si>
  <si>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</si>
  <si>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</si>
  <si>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</si>
  <si>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</si>
  <si>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</si>
  <si>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</si>
  <si>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</si>
  <si>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</si>
  <si>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</si>
  <si>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</si>
  <si>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</si>
  <si>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</si>
  <si>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</si>
  <si>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</si>
  <si>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</si>
  <si>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</si>
  <si>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</si>
  <si>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</si>
  <si>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</si>
  <si>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</si>
  <si>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</si>
  <si>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</si>
  <si>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</si>
  <si>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</si>
  <si>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</si>
  <si>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</si>
  <si>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</si>
  <si>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</si>
  <si>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</si>
  <si>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</si>
  <si>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</si>
  <si>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</si>
  <si>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</si>
  <si>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</si>
  <si>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</si>
  <si>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</si>
  <si>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</si>
  <si>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</si>
  <si>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</si>
  <si>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</si>
  <si>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</si>
  <si>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</si>
  <si>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</si>
  <si>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</si>
  <si>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</si>
  <si>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</si>
  <si>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</si>
  <si>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</si>
  <si>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</si>
  <si>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</si>
  <si>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</si>
  <si>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</si>
  <si>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</si>
  <si>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</si>
  <si>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</si>
  <si>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</si>
  <si>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</si>
  <si>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</si>
  <si>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</si>
  <si>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</si>
  <si>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</si>
  <si>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</si>
  <si>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</si>
  <si>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</si>
  <si>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</si>
  <si>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</si>
  <si>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</si>
  <si>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</si>
  <si>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</si>
  <si>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</si>
  <si>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</si>
  <si>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</si>
  <si>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</si>
  <si>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</si>
  <si>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</si>
  <si>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</si>
  <si>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</si>
  <si>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</si>
  <si>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</si>
  <si>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</si>
  <si>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</si>
  <si>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</si>
  <si>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</si>
  <si>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</si>
  <si>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</si>
  <si>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</si>
  <si>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</si>
  <si>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</si>
  <si>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</si>
  <si>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</si>
  <si>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</si>
  <si>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</si>
  <si>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</si>
  <si>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</si>
  <si>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</si>
  <si>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</si>
  <si>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</si>
  <si>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</si>
  <si>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</si>
  <si>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</si>
  <si>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</si>
  <si>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</si>
  <si>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</si>
  <si>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</si>
  <si>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</si>
  <si>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</si>
  <si>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</si>
  <si>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</si>
  <si>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</si>
  <si>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</si>
  <si>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</si>
  <si>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</si>
  <si>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</si>
  <si>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</si>
  <si>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</si>
  <si>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</si>
  <si>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</si>
  <si>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</si>
  <si>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</si>
  <si>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</si>
  <si>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</si>
  <si>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</si>
  <si>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</si>
  <si>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</si>
  <si>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</si>
  <si>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</si>
  <si>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</si>
  <si>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</si>
  <si>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</si>
  <si>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</si>
  <si>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</si>
  <si>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</si>
  <si>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</si>
  <si>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</si>
  <si>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</si>
  <si>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</si>
  <si>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</si>
  <si>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</si>
  <si>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</si>
  <si>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</si>
  <si>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</si>
  <si>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</si>
  <si>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</si>
  <si>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</si>
  <si>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</si>
  <si>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</si>
  <si>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</si>
  <si>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</si>
  <si>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</si>
  <si>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</si>
  <si>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</si>
  <si>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</si>
  <si>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</si>
  <si>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</si>
  <si>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</si>
  <si>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</si>
  <si>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</si>
  <si>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</si>
  <si>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</si>
  <si>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</si>
  <si>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</si>
  <si>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</si>
  <si>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</si>
  <si>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</si>
  <si>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</si>
  <si>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</si>
  <si>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</si>
  <si>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</si>
  <si>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</si>
  <si>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</si>
  <si>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</si>
  <si>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</si>
  <si>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</si>
  <si>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</si>
  <si>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</si>
  <si>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</si>
  <si>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</si>
  <si>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</si>
  <si>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</si>
  <si>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</si>
  <si>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</si>
  <si>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</si>
  <si>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</si>
  <si>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</si>
  <si>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</si>
  <si>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</si>
  <si>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</si>
  <si>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</si>
  <si>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</si>
  <si>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</si>
  <si>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</si>
  <si>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</si>
  <si>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</si>
  <si>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</si>
  <si>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</si>
  <si>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</si>
  <si>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</si>
  <si>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</si>
  <si>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</si>
  <si>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</si>
  <si>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</si>
  <si>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</si>
  <si>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</si>
  <si>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</si>
  <si>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</si>
  <si>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</si>
  <si>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</si>
  <si>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</si>
  <si>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</si>
  <si>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</si>
  <si>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</si>
  <si>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</si>
  <si>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</si>
  <si>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</si>
  <si>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</si>
  <si>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</si>
  <si>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</si>
  <si>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</si>
  <si>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</si>
  <si>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</si>
  <si>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</si>
  <si>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</si>
  <si>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</si>
  <si>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</si>
  <si>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</si>
  <si>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</si>
  <si>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</si>
  <si>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</si>
  <si>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</si>
  <si>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</si>
  <si>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</si>
  <si>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</si>
  <si>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</si>
  <si>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</si>
  <si>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</si>
  <si>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</si>
  <si>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</si>
  <si>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</si>
  <si>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</si>
  <si>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</si>
  <si>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</si>
  <si>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</si>
  <si>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</si>
  <si>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</si>
  <si>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</si>
  <si>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</si>
  <si>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</si>
  <si>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</si>
  <si>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</si>
  <si>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</si>
  <si>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</si>
  <si>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</si>
  <si>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</si>
  <si>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</si>
  <si>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</si>
  <si>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</si>
  <si>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</si>
  <si>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</si>
  <si>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</si>
  <si>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</si>
  <si>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</si>
  <si>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</si>
  <si>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</si>
  <si>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</si>
  <si>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</si>
  <si>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</si>
  <si>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</si>
  <si>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</si>
  <si>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</si>
  <si>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</si>
  <si>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</si>
  <si>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</si>
  <si>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</si>
  <si>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</si>
  <si>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</si>
  <si>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</si>
  <si>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</si>
  <si>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</si>
  <si>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</si>
  <si>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</si>
  <si>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</si>
  <si>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</si>
  <si>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</si>
  <si>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</si>
  <si>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</si>
  <si>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</si>
  <si>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</si>
  <si>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</si>
  <si>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</si>
  <si>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</si>
  <si>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</si>
  <si>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</si>
  <si>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</si>
  <si>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</si>
  <si>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</si>
  <si>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</si>
  <si>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</si>
  <si>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</si>
  <si>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</si>
  <si>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</si>
  <si>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</si>
  <si>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</si>
  <si>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</si>
  <si>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</si>
  <si>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</si>
  <si>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</si>
  <si>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</si>
  <si>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</si>
  <si>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</si>
  <si>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</si>
  <si>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</si>
  <si>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</si>
  <si>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</si>
  <si>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</si>
  <si>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</si>
  <si>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</si>
  <si>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</si>
  <si>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</si>
  <si>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</si>
  <si>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</si>
  <si>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</si>
  <si>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</si>
  <si>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</si>
  <si>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</si>
  <si>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</si>
  <si>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</si>
  <si>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</si>
  <si>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</si>
  <si>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</si>
  <si>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</si>
  <si>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</si>
  <si>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</si>
  <si>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</si>
  <si>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</si>
  <si>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</si>
  <si>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</si>
  <si>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</si>
  <si>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</si>
  <si>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</si>
  <si>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</si>
  <si>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</si>
  <si>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</si>
  <si>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</si>
  <si>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</si>
  <si>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</si>
  <si>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</si>
  <si>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</si>
  <si>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</si>
  <si>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</si>
  <si>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</si>
  <si>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</si>
  <si>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</si>
  <si>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</si>
  <si>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</si>
  <si>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</si>
  <si>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</si>
  <si>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</si>
  <si>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</si>
  <si>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</si>
  <si>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</si>
  <si>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</si>
  <si>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</si>
  <si>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</si>
  <si>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</si>
  <si>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</si>
  <si>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</si>
  <si>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</si>
  <si>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</si>
  <si>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</si>
  <si>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</si>
  <si>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</si>
  <si>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</si>
  <si>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</si>
  <si>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</si>
  <si>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</si>
  <si>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</si>
  <si>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</si>
  <si>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</si>
  <si>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</si>
  <si>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</si>
  <si>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</si>
  <si>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</si>
  <si>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</si>
  <si>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</si>
  <si>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</si>
  <si>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</si>
  <si>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</si>
  <si>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</si>
  <si>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</si>
  <si>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</si>
  <si>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</si>
  <si>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</si>
  <si>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</si>
  <si>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</si>
  <si>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</si>
  <si>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</si>
  <si>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</si>
  <si>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</si>
  <si>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</si>
  <si>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</si>
  <si>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</si>
  <si>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</si>
  <si>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</si>
  <si>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</si>
  <si>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</si>
  <si>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</si>
  <si>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</si>
  <si>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</si>
  <si>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</si>
  <si>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</si>
  <si>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</si>
  <si>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</si>
  <si>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</si>
  <si>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</si>
  <si>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</si>
  <si>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</si>
  <si>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</si>
  <si>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</si>
  <si>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</si>
  <si>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</si>
  <si>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</si>
  <si>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</si>
  <si>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</si>
  <si>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</si>
  <si>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</si>
  <si>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</si>
  <si>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</si>
  <si>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</si>
  <si>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</si>
  <si>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</si>
  <si>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</si>
  <si>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</si>
  <si>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</si>
  <si>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</si>
  <si>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</si>
  <si>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</si>
  <si>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</si>
  <si>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</si>
  <si>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</si>
  <si>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</si>
  <si>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</si>
  <si>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</si>
  <si>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</si>
  <si>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</si>
  <si>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</si>
  <si>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</si>
  <si>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</si>
  <si>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</si>
  <si>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</si>
  <si>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</si>
  <si>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</si>
  <si>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</si>
  <si>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</si>
  <si>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</si>
  <si>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</si>
  <si>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</si>
  <si>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</si>
  <si>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</si>
  <si>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</si>
  <si>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</si>
  <si>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</si>
  <si>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</si>
  <si>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</si>
  <si>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</si>
  <si>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</si>
  <si>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</si>
  <si>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</si>
  <si>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</si>
  <si>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</si>
  <si>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</si>
  <si>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</si>
  <si>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</si>
  <si>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</si>
  <si>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</si>
  <si>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</si>
  <si>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</si>
  <si>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</si>
  <si>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</si>
  <si>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</si>
  <si>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</si>
  <si>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</si>
  <si>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</si>
  <si>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</si>
  <si>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</si>
  <si>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</si>
  <si>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</si>
  <si>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</si>
  <si>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</si>
  <si>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</si>
  <si>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</si>
  <si>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</si>
  <si>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</si>
  <si>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</si>
  <si>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</si>
  <si>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</si>
  <si>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</si>
  <si>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</si>
  <si>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</si>
  <si>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</si>
  <si>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</si>
  <si>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</si>
  <si>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</si>
  <si>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</si>
  <si>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</si>
  <si>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</si>
  <si>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</si>
  <si>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</si>
  <si>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</si>
  <si>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</si>
  <si>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</si>
  <si>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</si>
  <si>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</si>
  <si>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</si>
  <si>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</si>
  <si>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</si>
  <si>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</si>
  <si>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</si>
  <si>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</si>
  <si>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</si>
  <si>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</si>
  <si>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</si>
  <si>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</si>
  <si>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</si>
  <si>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</si>
  <si>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</si>
  <si>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</si>
  <si>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</si>
  <si>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</si>
  <si>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</si>
  <si>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</si>
  <si>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</si>
  <si>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</si>
  <si>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</si>
  <si>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</si>
  <si>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</si>
  <si>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</si>
  <si>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</si>
  <si>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</si>
  <si>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</si>
  <si>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</si>
  <si>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</si>
  <si>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</si>
  <si>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</si>
  <si>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</si>
  <si>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</si>
  <si>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</si>
  <si>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</si>
  <si>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</si>
  <si>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</si>
  <si>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</si>
  <si>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</si>
  <si>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</si>
  <si>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</si>
  <si>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</si>
  <si>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</si>
  <si>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</si>
  <si>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</si>
  <si>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</si>
  <si>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</si>
  <si>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</si>
  <si>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</si>
  <si>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</si>
  <si>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</si>
  <si>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</si>
  <si>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</si>
  <si>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</si>
  <si>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</si>
  <si>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</si>
  <si>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</si>
  <si>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</si>
  <si>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</si>
  <si>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</si>
  <si>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</si>
  <si>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</si>
  <si>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</si>
  <si>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</si>
  <si>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</si>
  <si>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</si>
  <si>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</si>
  <si>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</si>
  <si>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</si>
  <si>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</si>
  <si>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</si>
  <si>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</si>
  <si>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</si>
  <si>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</si>
  <si>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</si>
  <si>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</si>
  <si>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</si>
  <si>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</si>
  <si>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</si>
  <si>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</si>
  <si>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</si>
  <si>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</si>
  <si>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</si>
  <si>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</si>
  <si>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</si>
  <si>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</si>
  <si>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</si>
  <si>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</si>
  <si>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</si>
  <si>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</si>
  <si>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</si>
  <si>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</si>
  <si>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</si>
  <si>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</si>
  <si>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</si>
  <si>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</si>
  <si>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</si>
  <si>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</si>
  <si>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</si>
  <si>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</si>
  <si>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</si>
  <si>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</si>
  <si>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</si>
  <si>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</si>
  <si>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</si>
  <si>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</si>
  <si>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</si>
  <si>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</si>
  <si>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</si>
  <si>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</si>
  <si>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</si>
  <si>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</si>
  <si>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</si>
  <si>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</si>
  <si>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</si>
  <si>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</si>
  <si>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</si>
  <si>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</si>
  <si>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</si>
  <si>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</si>
  <si>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</si>
  <si>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</si>
  <si>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</si>
  <si>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</si>
  <si>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</si>
  <si>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</si>
  <si>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</si>
  <si>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</si>
  <si>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</si>
  <si>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</si>
  <si>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</si>
  <si>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</si>
  <si>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</si>
  <si>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</si>
  <si>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</si>
  <si>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</si>
  <si>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</si>
  <si>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</si>
  <si>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</si>
  <si>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</si>
  <si>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</si>
  <si>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</si>
  <si>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</si>
  <si>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</si>
  <si>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</si>
  <si>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</si>
  <si>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</si>
  <si>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</si>
  <si>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</si>
  <si>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</si>
  <si>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</si>
  <si>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</si>
  <si>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</si>
  <si>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</si>
  <si>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</si>
  <si>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</si>
  <si>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</si>
  <si>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</si>
  <si>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</si>
  <si>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</si>
  <si>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</si>
  <si>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</si>
  <si>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</si>
  <si>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</si>
  <si>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</si>
  <si>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</si>
  <si>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</si>
  <si>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</si>
  <si>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</si>
  <si>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</si>
  <si>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</si>
  <si>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</si>
  <si>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</si>
  <si>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</si>
  <si>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</si>
  <si>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</si>
  <si>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</si>
  <si>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</si>
  <si>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</si>
  <si>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</si>
  <si>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</si>
  <si>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</si>
  <si>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</si>
  <si>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</si>
  <si>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</si>
  <si>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</si>
  <si>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</si>
  <si>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</si>
  <si>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</si>
  <si>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</si>
  <si>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</si>
  <si>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</si>
  <si>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</si>
  <si>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</si>
  <si>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</si>
  <si>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</si>
  <si>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</si>
  <si>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</si>
  <si>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</si>
  <si>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</si>
  <si>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</si>
  <si>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</si>
  <si>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</si>
  <si>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</si>
  <si>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</si>
  <si>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</si>
  <si>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</si>
  <si>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</si>
  <si>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</si>
  <si>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</si>
  <si>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</si>
  <si>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</si>
  <si>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</si>
  <si>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</si>
  <si>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</si>
  <si>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</si>
  <si>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</si>
  <si>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</si>
  <si>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</si>
  <si>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</si>
  <si>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</si>
  <si>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</si>
  <si>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</si>
  <si>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</si>
  <si>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</si>
  <si>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</si>
  <si>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</si>
  <si>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</si>
  <si>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</si>
  <si>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</si>
  <si>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</si>
  <si>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</si>
  <si>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</si>
  <si>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</si>
  <si>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</si>
  <si>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</si>
  <si>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</si>
  <si>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</si>
  <si>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</si>
  <si>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</si>
  <si>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</si>
  <si>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</si>
  <si>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</si>
  <si>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</si>
  <si>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</si>
  <si>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</si>
  <si>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</si>
  <si>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</si>
  <si>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</si>
  <si>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</si>
  <si>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</si>
  <si>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</si>
  <si>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</si>
  <si>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</si>
  <si>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</si>
  <si>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</si>
  <si>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</si>
  <si>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</si>
  <si>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</si>
  <si>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</si>
  <si>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</si>
  <si>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</si>
  <si>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</si>
  <si>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</si>
  <si>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</si>
  <si>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</si>
  <si>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</si>
  <si>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</si>
  <si>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</si>
  <si>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</si>
  <si>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</si>
  <si>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</si>
  <si>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</si>
  <si>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</si>
  <si>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</si>
  <si>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</si>
  <si>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</si>
  <si>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</si>
  <si>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</si>
  <si>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</si>
  <si>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</si>
  <si>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</si>
  <si>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</si>
  <si>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</si>
  <si>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</si>
  <si>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</si>
  <si>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</si>
  <si>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</si>
  <si>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</si>
  <si>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</si>
  <si>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</si>
  <si>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</si>
  <si>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</si>
  <si>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</si>
  <si>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</si>
  <si>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</si>
  <si>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</si>
  <si>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</si>
  <si>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</si>
  <si>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</si>
  <si>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</si>
  <si>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</si>
  <si>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</si>
  <si>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</si>
  <si>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</si>
  <si>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</si>
  <si>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</si>
  <si>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</si>
  <si>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</si>
  <si>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</si>
  <si>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</si>
  <si>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</si>
  <si>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</si>
  <si>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</si>
  <si>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</si>
  <si>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</si>
  <si>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</si>
  <si>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</si>
  <si>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</si>
  <si>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</si>
  <si>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</si>
  <si>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</si>
  <si>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</si>
  <si>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</si>
  <si>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</si>
  <si>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</si>
  <si>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</si>
  <si>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</si>
  <si>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</si>
  <si>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</si>
  <si>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</si>
  <si>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</si>
  <si>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</si>
  <si>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</si>
  <si>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</si>
  <si>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</si>
  <si>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</si>
  <si>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</si>
  <si>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</si>
  <si>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</si>
  <si>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</si>
  <si>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</si>
  <si>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</si>
  <si>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</si>
  <si>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</si>
  <si>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</si>
  <si>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</si>
  <si>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</si>
  <si>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</si>
  <si>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</si>
  <si>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</si>
  <si>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</si>
  <si>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</si>
  <si>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</si>
  <si>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</si>
  <si>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</si>
  <si>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</si>
  <si>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</si>
  <si>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</si>
  <si>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</si>
  <si>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</si>
  <si>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</si>
  <si>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</si>
  <si>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</si>
  <si>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</si>
  <si>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</si>
  <si>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</si>
  <si>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</si>
  <si>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</si>
  <si>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</si>
  <si>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</si>
  <si>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</si>
  <si>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</si>
  <si>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</si>
  <si>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</si>
  <si>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</si>
  <si>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</si>
  <si>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</si>
  <si>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</si>
  <si>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</si>
  <si>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</si>
  <si>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</si>
  <si>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</si>
  <si>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</si>
  <si>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</si>
  <si>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</si>
  <si>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</si>
  <si>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</si>
  <si>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</si>
  <si>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</si>
  <si>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</si>
  <si>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</si>
  <si>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</si>
  <si>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</si>
  <si>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</si>
  <si>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</si>
  <si>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</si>
  <si>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</si>
  <si>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</si>
  <si>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</si>
  <si>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</si>
  <si>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</si>
  <si>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</si>
  <si>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</si>
  <si>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</si>
  <si>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</si>
  <si>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</si>
  <si>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</si>
  <si>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</si>
  <si>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</si>
  <si>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</si>
  <si>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</si>
  <si>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</si>
  <si>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</si>
  <si>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</si>
  <si>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</si>
  <si>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</si>
  <si>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</si>
  <si>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</si>
  <si>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</si>
  <si>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</si>
  <si>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</si>
  <si>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</si>
  <si>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</si>
  <si>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</si>
  <si>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</si>
  <si>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</si>
  <si>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</si>
  <si>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</si>
  <si>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</si>
  <si>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</si>
  <si>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</si>
  <si>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</si>
  <si>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</si>
  <si>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</si>
  <si>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</si>
  <si>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</si>
  <si>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</si>
  <si>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</si>
  <si>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</si>
  <si>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</si>
  <si>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</si>
  <si>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</si>
  <si>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</si>
  <si>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</si>
  <si>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</si>
  <si>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</si>
  <si>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</si>
  <si>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</si>
  <si>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</si>
  <si>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</si>
  <si>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</si>
  <si>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</si>
  <si>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</si>
  <si>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</si>
  <si>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</si>
  <si>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</si>
  <si>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</si>
  <si>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</si>
  <si>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</si>
  <si>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</si>
  <si>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</si>
  <si>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</si>
  <si>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</si>
  <si>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</si>
  <si>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</si>
  <si>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</si>
  <si>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</si>
  <si>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</si>
  <si>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</si>
  <si>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</si>
  <si>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</si>
  <si>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</si>
  <si>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</si>
  <si>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</si>
  <si>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</si>
  <si>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</si>
  <si>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</si>
  <si>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</si>
  <si>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</si>
  <si>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</si>
  <si>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</si>
  <si>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</si>
  <si>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</si>
  <si>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</si>
  <si>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</si>
  <si>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</si>
  <si>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</si>
  <si>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</si>
  <si>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</si>
  <si>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</si>
  <si>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</si>
  <si>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</si>
  <si>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</si>
  <si>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</si>
  <si>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</si>
  <si>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</si>
  <si>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</si>
  <si>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</si>
  <si>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</si>
  <si>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</si>
  <si>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</si>
  <si>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</si>
  <si>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</si>
  <si>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</si>
  <si>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</si>
  <si>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</si>
  <si>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</si>
  <si>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</si>
  <si>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</si>
  <si>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</si>
  <si>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</si>
  <si>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</si>
  <si>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</si>
  <si>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</si>
  <si>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</si>
  <si>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</si>
  <si>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</si>
  <si>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</si>
  <si>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</si>
  <si>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</si>
  <si>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</si>
  <si>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</si>
  <si>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</si>
  <si>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</si>
  <si>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</si>
  <si>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</si>
  <si>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</si>
  <si>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</si>
  <si>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</si>
  <si>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</si>
  <si>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</si>
  <si>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</si>
  <si>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</si>
  <si>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</si>
  <si>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</si>
  <si>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</si>
  <si>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</si>
  <si>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</si>
  <si>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</si>
  <si>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</si>
  <si>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</si>
  <si>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</si>
  <si>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</si>
  <si>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</si>
  <si>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</si>
  <si>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</si>
  <si>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</si>
  <si>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</si>
  <si>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</si>
  <si>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</si>
  <si>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</si>
  <si>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</si>
  <si>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</si>
  <si>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</si>
  <si>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</si>
  <si>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</si>
  <si>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</si>
  <si>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</si>
  <si>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</si>
  <si>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</si>
  <si>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</si>
  <si>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</si>
  <si>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</si>
  <si>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</si>
  <si>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</si>
  <si>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</si>
  <si>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</si>
  <si>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</si>
  <si>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</si>
  <si>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</si>
  <si>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</si>
  <si>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</si>
  <si>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</si>
  <si>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</si>
  <si>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</si>
  <si>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</si>
  <si>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</si>
  <si>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</si>
  <si>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</si>
  <si>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</si>
  <si>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</si>
  <si>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</si>
  <si>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</si>
  <si>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</si>
  <si>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</si>
  <si>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</si>
  <si>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</si>
  <si>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</si>
  <si>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</si>
  <si>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</si>
  <si>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</si>
  <si>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</si>
  <si>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</si>
  <si>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</si>
  <si>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</si>
  <si>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</si>
  <si>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</si>
  <si>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</si>
  <si>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</si>
  <si>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</si>
  <si>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</si>
  <si>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</si>
  <si>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</si>
  <si>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</si>
  <si>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</si>
  <si>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</si>
  <si>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</si>
  <si>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</si>
  <si>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</si>
  <si>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</si>
  <si>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</si>
  <si>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</si>
  <si>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</si>
  <si>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</si>
  <si>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</si>
  <si>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</si>
  <si>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</si>
  <si>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</si>
  <si>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</si>
  <si>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</si>
  <si>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</si>
  <si>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</si>
  <si>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</si>
  <si>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</si>
  <si>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</si>
  <si>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</si>
  <si>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</si>
  <si>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</si>
  <si>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</si>
  <si>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</si>
  <si>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</si>
  <si>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</si>
  <si>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</si>
  <si>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</si>
  <si>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</si>
  <si>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</si>
  <si>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</si>
  <si>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</si>
  <si>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</si>
  <si>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</si>
  <si>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</si>
  <si>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</si>
  <si>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</si>
  <si>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</si>
  <si>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</si>
  <si>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</si>
  <si>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</si>
  <si>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</si>
  <si>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</si>
  <si>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</si>
  <si>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</si>
  <si>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</si>
  <si>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</si>
  <si>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</si>
  <si>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</si>
  <si>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</si>
  <si>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</si>
  <si>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</si>
  <si>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</si>
  <si>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</si>
  <si>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</si>
  <si>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</si>
  <si>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</si>
  <si>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</si>
  <si>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</si>
  <si>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</si>
  <si>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</si>
  <si>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</si>
  <si>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</si>
  <si>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</si>
  <si>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</si>
  <si>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</si>
  <si>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</si>
  <si>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</si>
  <si>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</si>
  <si>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</si>
  <si>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</si>
  <si>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</si>
  <si>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</si>
  <si>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</si>
  <si>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</si>
  <si>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</si>
  <si>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</si>
  <si>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</si>
  <si>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</si>
  <si>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</si>
  <si>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</si>
  <si>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</si>
  <si>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</si>
  <si>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</si>
  <si>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</si>
  <si>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</si>
  <si>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</si>
  <si>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</si>
  <si>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</si>
  <si>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</si>
  <si>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</si>
  <si>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</si>
  <si>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</si>
  <si>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</si>
  <si>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</si>
  <si>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</si>
  <si>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</si>
  <si>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</si>
  <si>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</si>
  <si>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</si>
  <si>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</si>
  <si>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</si>
  <si>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</si>
  <si>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</si>
  <si>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</si>
  <si>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</si>
  <si>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</si>
  <si>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</si>
  <si>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</si>
  <si>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</si>
  <si>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</si>
  <si>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</si>
  <si>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</si>
  <si>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</si>
  <si>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</si>
  <si>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</si>
  <si>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</si>
  <si>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</si>
  <si>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</si>
  <si>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</si>
  <si>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</si>
  <si>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</si>
  <si>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</si>
  <si>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</si>
  <si>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</si>
  <si>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</si>
  <si>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</si>
  <si>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</si>
  <si>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</si>
  <si>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</si>
  <si>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</si>
  <si>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</si>
  <si>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</si>
  <si>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</si>
  <si>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</si>
  <si>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</si>
  <si>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</si>
  <si>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</si>
  <si>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</si>
  <si>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</si>
  <si>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</si>
  <si>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</si>
  <si>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</si>
  <si>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</si>
  <si>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</si>
  <si>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</si>
  <si>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</si>
  <si>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</si>
  <si>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</si>
  <si>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</si>
  <si>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</si>
  <si>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</si>
  <si>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</si>
  <si>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</si>
  <si>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</si>
  <si>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</si>
  <si>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</si>
  <si>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</si>
  <si>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</si>
  <si>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</si>
  <si>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</si>
  <si>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</si>
  <si>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</si>
  <si>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</si>
  <si>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</si>
  <si>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</si>
  <si>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</si>
  <si>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</si>
  <si>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</si>
  <si>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</si>
  <si>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</si>
  <si>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</si>
  <si>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</si>
  <si>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</si>
  <si>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</si>
  <si>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</si>
  <si>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</si>
  <si>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</si>
  <si>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</si>
  <si>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</si>
  <si>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</si>
  <si>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</si>
  <si>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</si>
  <si>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</si>
  <si>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</si>
  <si>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</si>
  <si>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</si>
  <si>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</si>
  <si>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</si>
  <si>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</si>
  <si>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</si>
  <si>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</si>
  <si>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</si>
  <si>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</si>
  <si>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</si>
  <si>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</si>
  <si>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</si>
  <si>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</si>
  <si>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</si>
  <si>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</si>
  <si>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</si>
  <si>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</si>
  <si>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</si>
  <si>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</si>
  <si>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</si>
  <si>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</si>
  <si>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</si>
  <si>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</si>
  <si>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</si>
  <si>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</si>
  <si>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</si>
  <si>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</si>
  <si>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</si>
  <si>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</si>
  <si>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</si>
  <si>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</si>
  <si>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</si>
  <si>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</si>
  <si>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</si>
  <si>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</si>
  <si>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</si>
  <si>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</si>
  <si>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</si>
  <si>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</si>
  <si>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</si>
  <si>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</si>
  <si>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</si>
  <si>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</si>
  <si>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</si>
  <si>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</si>
  <si>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</si>
  <si>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</si>
  <si>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</si>
  <si>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</si>
  <si>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</si>
  <si>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</si>
  <si>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</si>
  <si>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</si>
  <si>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</si>
  <si>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</si>
  <si>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</si>
  <si>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</si>
  <si>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</si>
  <si>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</si>
  <si>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</si>
  <si>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</si>
  <si>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</si>
  <si>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</si>
  <si>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</si>
  <si>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</si>
  <si>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</si>
  <si>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</si>
  <si>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</si>
  <si>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</si>
  <si>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</si>
  <si>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</si>
  <si>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</si>
  <si>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</si>
  <si>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</si>
  <si>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</si>
  <si>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</si>
  <si>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</si>
  <si>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</si>
  <si>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</si>
  <si>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</si>
  <si>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</si>
  <si>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</si>
  <si>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</si>
  <si>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</si>
  <si>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</si>
  <si>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</si>
  <si>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</si>
  <si>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</si>
  <si>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</si>
  <si>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</si>
  <si>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</si>
  <si>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</si>
  <si>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</si>
  <si>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</si>
  <si>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</si>
  <si>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</si>
  <si>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</si>
  <si>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</si>
  <si>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</si>
  <si>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</si>
  <si>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</si>
  <si>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</si>
  <si>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</si>
  <si>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</si>
  <si>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</si>
  <si>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</si>
  <si>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</si>
  <si>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</si>
  <si>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</si>
  <si>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</si>
  <si>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</si>
  <si>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</si>
  <si>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</si>
  <si>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</si>
  <si>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</si>
  <si>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</si>
  <si>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</si>
  <si>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</si>
  <si>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</si>
  <si>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</si>
  <si>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</si>
  <si>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</si>
  <si>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</si>
  <si>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</si>
  <si>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</si>
  <si>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</si>
  <si>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</si>
  <si>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</si>
  <si>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</si>
  <si>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</si>
  <si>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</si>
  <si>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</si>
  <si>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</si>
  <si>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</si>
  <si>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</si>
  <si>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</si>
  <si>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</si>
  <si>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</si>
  <si>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</si>
  <si>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</si>
  <si>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</si>
  <si>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</si>
  <si>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</si>
  <si>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</si>
  <si>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</si>
  <si>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</si>
  <si>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</si>
  <si>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</si>
  <si>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</si>
  <si>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</si>
  <si>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</si>
  <si>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</si>
  <si>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</si>
  <si>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</si>
  <si>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</si>
  <si>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</si>
  <si>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</si>
  <si>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</si>
  <si>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</si>
  <si>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</si>
  <si>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</si>
  <si>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</si>
  <si>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</si>
  <si>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</si>
  <si>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</si>
  <si>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</si>
  <si>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</si>
  <si>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</si>
  <si>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</si>
  <si>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</si>
  <si>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</si>
  <si>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</si>
  <si>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</si>
  <si>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</si>
  <si>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</si>
  <si>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</si>
  <si>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</si>
  <si>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</si>
  <si>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</si>
  <si>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</si>
  <si>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</si>
  <si>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</si>
  <si>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</si>
  <si>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</si>
  <si>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</si>
  <si>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</si>
  <si>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</si>
  <si>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</si>
  <si>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</si>
  <si>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</si>
  <si>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</si>
  <si>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</si>
  <si>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</si>
  <si>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</si>
  <si>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</si>
  <si>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</si>
  <si>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</si>
  <si>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</si>
  <si>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</si>
  <si>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</si>
  <si>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</si>
  <si>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</si>
  <si>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</si>
  <si>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</si>
  <si>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</si>
  <si>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</si>
  <si>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</si>
  <si>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</si>
  <si>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</si>
  <si>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</si>
  <si>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</si>
  <si>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</si>
  <si>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</si>
  <si>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</si>
  <si>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</si>
  <si>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</si>
  <si>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</si>
  <si>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</si>
  <si>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</si>
  <si>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</si>
  <si>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</si>
  <si>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</si>
  <si>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</si>
  <si>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</si>
  <si>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</si>
  <si>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</si>
  <si>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</si>
  <si>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</si>
  <si>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</si>
  <si>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</si>
  <si>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</si>
  <si>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</si>
  <si>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</si>
  <si>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</si>
  <si>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</si>
  <si>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</si>
  <si>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</si>
  <si>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</si>
  <si>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</si>
  <si>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</si>
  <si>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</si>
  <si>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</si>
  <si>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</si>
  <si>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</si>
  <si>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</si>
  <si>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</si>
  <si>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</si>
  <si>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</si>
  <si>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</si>
  <si>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</si>
  <si>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</si>
  <si>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</si>
  <si>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</si>
  <si>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</si>
  <si>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</si>
  <si>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</si>
  <si>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</si>
  <si>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</si>
  <si>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</si>
  <si>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</si>
  <si>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</si>
  <si>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</si>
  <si>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</si>
  <si>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</si>
  <si>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</si>
  <si>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</si>
  <si>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</si>
  <si>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</si>
  <si>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</si>
  <si>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</si>
  <si>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</si>
  <si>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</si>
  <si>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</si>
  <si>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</si>
  <si>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</si>
  <si>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</si>
  <si>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</si>
  <si>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</si>
  <si>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</si>
  <si>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</si>
  <si>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</si>
  <si>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</si>
  <si>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</si>
  <si>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</si>
  <si>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</si>
  <si>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</si>
  <si>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</si>
  <si>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</si>
  <si>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</si>
  <si>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</si>
  <si>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</si>
  <si>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</si>
  <si>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</si>
  <si>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</si>
  <si>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</si>
  <si>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</si>
  <si>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</si>
  <si>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</si>
  <si>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</si>
  <si>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</si>
  <si>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</si>
  <si>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</si>
  <si>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</si>
  <si>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</si>
  <si>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</si>
  <si>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</si>
  <si>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</si>
  <si>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</si>
  <si>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</si>
  <si>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</si>
  <si>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</si>
  <si>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</si>
  <si>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</si>
  <si>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</si>
  <si>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</si>
  <si>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</si>
  <si>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</si>
  <si>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</si>
  <si>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</si>
  <si>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</si>
  <si>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</si>
  <si>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</si>
  <si>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</si>
  <si>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</si>
  <si>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</si>
  <si>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</si>
  <si>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</si>
  <si>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</si>
  <si>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</si>
  <si>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</si>
  <si>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</si>
  <si>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</si>
  <si>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</si>
  <si>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</si>
  <si>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</si>
  <si>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</si>
  <si>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</si>
  <si>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</si>
  <si>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</si>
  <si>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</si>
  <si>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</si>
  <si>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</si>
  <si>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</si>
  <si>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</si>
  <si>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</si>
  <si>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</si>
  <si>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</si>
  <si>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</si>
  <si>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</si>
  <si>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</si>
  <si>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</si>
  <si>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</si>
  <si>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</si>
  <si>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</si>
  <si>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</si>
  <si>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</si>
  <si>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</si>
  <si>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</si>
  <si>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</si>
  <si>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</si>
  <si>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</si>
  <si>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</si>
  <si>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</si>
  <si>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</si>
  <si>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</si>
  <si>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</si>
  <si>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</si>
  <si>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</si>
  <si>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</si>
  <si>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</si>
  <si>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</si>
  <si>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</si>
  <si>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</si>
  <si>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</si>
  <si>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</si>
  <si>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</si>
  <si>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</si>
  <si>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</si>
  <si>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</si>
  <si>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</si>
  <si>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</si>
  <si>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</si>
  <si>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</si>
  <si>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</si>
  <si>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</si>
  <si>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</si>
  <si>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</si>
  <si>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</si>
  <si>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</si>
  <si>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</si>
  <si>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</si>
  <si>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</si>
  <si>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</si>
  <si>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</si>
  <si>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</si>
  <si>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</si>
  <si>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</si>
  <si>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</si>
  <si>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</si>
  <si>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</si>
  <si>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</si>
  <si>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</si>
  <si>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</si>
  <si>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</si>
  <si>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</si>
  <si>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</si>
  <si>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</si>
  <si>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</si>
  <si>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</si>
  <si>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</si>
  <si>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</si>
  <si>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</si>
  <si>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</si>
  <si>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</si>
  <si>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</si>
  <si>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</si>
  <si>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</si>
  <si>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</si>
  <si>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</si>
  <si>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</si>
  <si>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</si>
  <si>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</si>
  <si>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</si>
  <si>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</si>
  <si>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</si>
  <si>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</si>
  <si>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</si>
  <si>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</si>
  <si>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</si>
  <si>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</si>
  <si>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</si>
  <si>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</si>
  <si>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</si>
  <si>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</si>
  <si>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</si>
  <si>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</si>
  <si>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</si>
  <si>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</si>
  <si>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</si>
  <si>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</si>
  <si>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</si>
  <si>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</si>
  <si>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</si>
  <si>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</si>
  <si>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</si>
  <si>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</si>
  <si>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</si>
  <si>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</si>
  <si>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</si>
  <si>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</si>
  <si>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</si>
  <si>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</si>
  <si>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</si>
  <si>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</si>
  <si>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</si>
  <si>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</si>
  <si>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</si>
  <si>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</si>
  <si>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</si>
  <si>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</si>
  <si>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</si>
  <si>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</si>
  <si>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</si>
  <si>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</si>
  <si>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</si>
  <si>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</si>
  <si>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</si>
  <si>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</si>
  <si>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</si>
  <si>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</si>
  <si>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</si>
  <si>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</si>
  <si>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</si>
  <si>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</si>
  <si>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</si>
  <si>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</si>
  <si>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</si>
  <si>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</si>
  <si>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</si>
  <si>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</si>
  <si>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</si>
  <si>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</si>
  <si>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</si>
  <si>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</si>
  <si>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</si>
  <si>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</si>
  <si>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</si>
  <si>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</si>
  <si>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</si>
  <si>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</si>
  <si>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</si>
  <si>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</si>
  <si>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</si>
  <si>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</si>
  <si>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</si>
  <si>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</si>
  <si>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</si>
  <si>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</si>
  <si>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</si>
  <si>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</si>
  <si>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</si>
  <si>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</si>
  <si>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</si>
  <si>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</si>
  <si>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</si>
  <si>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</si>
  <si>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</si>
  <si>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</si>
  <si>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</si>
  <si>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</si>
  <si>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</si>
  <si>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</si>
  <si>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</si>
  <si>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</si>
  <si>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</si>
  <si>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</si>
  <si>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</si>
  <si>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</si>
  <si>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</si>
  <si>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</si>
  <si>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</si>
  <si>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</si>
  <si>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</si>
  <si>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</si>
  <si>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</si>
  <si>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</si>
  <si>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</si>
  <si>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</si>
  <si>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</si>
  <si>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</si>
  <si>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</si>
  <si>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</si>
  <si>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</si>
  <si>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</si>
  <si>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</si>
  <si>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</si>
  <si>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</si>
  <si>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</si>
  <si>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</si>
  <si>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</si>
  <si>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</si>
  <si>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</si>
  <si>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</si>
  <si>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</si>
  <si>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</si>
  <si>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</si>
  <si>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</si>
  <si>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</si>
  <si>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</si>
  <si>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</si>
  <si>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</si>
  <si>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</si>
  <si>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</si>
  <si>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</si>
  <si>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</si>
  <si>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</si>
  <si>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</si>
  <si>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</si>
  <si>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</si>
  <si>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</si>
  <si>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</si>
  <si>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</si>
  <si>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</si>
  <si>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</si>
  <si>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</si>
  <si>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</si>
  <si>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</si>
  <si>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</si>
  <si>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</si>
  <si>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</si>
  <si>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</si>
  <si>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</si>
  <si>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</si>
  <si>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</si>
  <si>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</si>
  <si>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</si>
  <si>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</si>
  <si>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</si>
  <si>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</si>
  <si>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</si>
  <si>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</si>
  <si>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</si>
  <si>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</si>
  <si>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</si>
  <si>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</si>
  <si>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</si>
  <si>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</si>
  <si>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</si>
  <si>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</si>
  <si>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</si>
  <si>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</si>
  <si>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</si>
  <si>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</si>
  <si>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</si>
  <si>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</si>
  <si>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</si>
  <si>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</si>
  <si>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</si>
  <si>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</si>
  <si>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</si>
  <si>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</si>
  <si>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</si>
  <si>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</si>
  <si>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</si>
  <si>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</si>
  <si>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</si>
  <si>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</si>
  <si>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</si>
  <si>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</si>
  <si>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</si>
  <si>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</si>
  <si>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</si>
  <si>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</si>
  <si>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</si>
  <si>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</si>
  <si>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</si>
  <si>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</si>
  <si>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</si>
  <si>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</si>
  <si>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</si>
  <si>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</si>
  <si>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</si>
  <si>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</si>
  <si>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</si>
  <si>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</si>
  <si>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</si>
  <si>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</si>
  <si>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</si>
  <si>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</si>
  <si>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</si>
  <si>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</si>
  <si>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</si>
  <si>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</si>
  <si>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</si>
  <si>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</si>
  <si>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</si>
  <si>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</si>
  <si>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</si>
  <si>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</si>
  <si>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</si>
  <si>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</si>
  <si>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</si>
  <si>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</si>
  <si>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</si>
  <si>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</si>
  <si>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</si>
  <si>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</si>
  <si>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</si>
  <si>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</si>
  <si>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</si>
  <si>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</si>
  <si>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</si>
  <si>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</si>
  <si>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</si>
  <si>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</si>
  <si>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</si>
  <si>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</si>
  <si>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</si>
  <si>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</si>
  <si>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</si>
  <si>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</si>
  <si>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</si>
  <si>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</si>
  <si>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</si>
  <si>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</si>
  <si>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</si>
  <si>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</si>
  <si>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</si>
  <si>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</si>
  <si>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</si>
  <si>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</si>
  <si>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</si>
  <si>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</si>
  <si>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</si>
  <si>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</si>
  <si>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</si>
  <si>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</si>
  <si>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</si>
  <si>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</si>
  <si>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</si>
  <si>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</si>
  <si>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</si>
  <si>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</si>
  <si>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</si>
  <si>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</si>
  <si>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</si>
  <si>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</si>
  <si>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</si>
  <si>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</si>
  <si>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</si>
  <si>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</si>
  <si>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</si>
  <si>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</si>
  <si>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</si>
  <si>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</si>
  <si>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</si>
  <si>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</si>
  <si>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</si>
  <si>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</si>
  <si>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</si>
  <si>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</si>
  <si>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</si>
  <si>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</si>
  <si>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</si>
  <si>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</si>
  <si>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</si>
  <si>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</si>
  <si>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</si>
  <si>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</si>
  <si>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</si>
  <si>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</si>
  <si>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</si>
  <si>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</si>
  <si>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</si>
  <si>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</si>
  <si>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</si>
  <si>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</si>
  <si>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</si>
  <si>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</si>
  <si>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</si>
  <si>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</si>
  <si>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</si>
  <si>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</si>
  <si>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</si>
  <si>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</si>
  <si>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</si>
  <si>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</si>
  <si>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</si>
  <si>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</si>
  <si>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</si>
  <si>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</si>
  <si>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</si>
  <si>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</si>
  <si>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</si>
  <si>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</si>
  <si>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</si>
  <si>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</si>
  <si>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</si>
  <si>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</si>
  <si>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</si>
  <si>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</si>
  <si>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</si>
  <si>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</si>
  <si>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</si>
  <si>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</si>
  <si>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</si>
  <si>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</si>
  <si>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</si>
  <si>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</si>
  <si>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</si>
  <si>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</si>
  <si>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</si>
  <si>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</si>
  <si>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</si>
  <si>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</si>
  <si>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</si>
  <si>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</si>
  <si>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</si>
  <si>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</si>
  <si>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</si>
  <si>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</si>
  <si>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</si>
  <si>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</si>
  <si>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</si>
  <si>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</si>
  <si>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</si>
  <si>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</si>
  <si>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</si>
  <si>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</si>
  <si>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</si>
  <si>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</si>
  <si>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</si>
  <si>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</si>
  <si>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</si>
  <si>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</si>
  <si>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</si>
  <si>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</si>
  <si>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</si>
  <si>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</si>
  <si>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</si>
  <si>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</si>
  <si>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</si>
  <si>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</si>
  <si>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</si>
  <si>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</si>
  <si>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</si>
  <si>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</si>
  <si>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</si>
  <si>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</si>
  <si>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</si>
  <si>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</si>
  <si>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</si>
  <si>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</si>
  <si>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</si>
  <si>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</si>
  <si>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</si>
  <si>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</si>
  <si>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</si>
  <si>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</si>
  <si>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</si>
  <si>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</si>
  <si>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</si>
  <si>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</si>
  <si>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</si>
  <si>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</si>
  <si>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</si>
  <si>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</si>
  <si>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</si>
  <si>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</si>
  <si>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</si>
  <si>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</si>
  <si>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</si>
  <si>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</si>
  <si>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</si>
  <si>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</si>
  <si>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</si>
  <si>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</si>
  <si>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</si>
  <si>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</si>
  <si>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</si>
  <si>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</si>
  <si>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</si>
  <si>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</si>
  <si>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</si>
  <si>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</si>
  <si>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</si>
  <si>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</si>
  <si>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</si>
  <si>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</si>
  <si>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</si>
  <si>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</si>
  <si>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</si>
  <si>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</si>
  <si>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</si>
  <si>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</si>
  <si>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</si>
  <si>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</si>
  <si>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</si>
  <si>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</si>
  <si>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</si>
  <si>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</si>
  <si>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</si>
  <si>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</si>
  <si>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</si>
  <si>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</si>
  <si>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</si>
  <si>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</si>
  <si>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</si>
  <si>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</si>
  <si>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</si>
  <si>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</si>
  <si>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</si>
  <si>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</si>
  <si>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</si>
  <si>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</si>
  <si>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</si>
  <si>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</si>
  <si>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</si>
  <si>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</si>
  <si>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</si>
  <si>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</si>
  <si>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</si>
  <si>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</si>
  <si>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</si>
  <si>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</si>
  <si>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</si>
  <si>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</si>
  <si>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</si>
  <si>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</si>
  <si>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</si>
  <si>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</si>
  <si>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</si>
  <si>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</si>
  <si>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</si>
  <si>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</si>
  <si>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</si>
  <si>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</si>
  <si>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</si>
  <si>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</si>
  <si>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</si>
  <si>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</si>
  <si>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</si>
  <si>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</si>
  <si>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</si>
  <si>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</si>
  <si>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</si>
  <si>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</si>
  <si>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</si>
  <si>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</si>
  <si>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</si>
  <si>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</si>
  <si>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</si>
  <si>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</si>
  <si>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</si>
  <si>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</si>
  <si>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</si>
  <si>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</si>
  <si>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</si>
  <si>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</si>
  <si>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</si>
  <si>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</si>
  <si>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</si>
  <si>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</si>
  <si>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</si>
  <si>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</si>
  <si>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</si>
  <si>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</si>
  <si>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</si>
  <si>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</si>
  <si>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</si>
  <si>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</si>
  <si>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</si>
  <si>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</si>
  <si>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</si>
  <si>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</si>
  <si>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</si>
  <si>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</si>
  <si>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</si>
  <si>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</si>
  <si>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</si>
  <si>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</si>
  <si>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</si>
  <si>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</si>
  <si>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</si>
  <si>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</si>
  <si>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</si>
  <si>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</si>
  <si>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</si>
  <si>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</si>
  <si>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</si>
  <si>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</si>
  <si>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</si>
  <si>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</si>
  <si>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</si>
  <si>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</si>
  <si>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</si>
  <si>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</si>
  <si>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</si>
  <si>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</si>
  <si>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</si>
  <si>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</si>
  <si>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</si>
  <si>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</si>
  <si>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</si>
  <si>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</si>
  <si>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</si>
  <si>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</si>
  <si>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</si>
  <si>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</si>
  <si>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</si>
  <si>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</si>
  <si>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</si>
  <si>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</si>
  <si>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</si>
  <si>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</si>
  <si>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</si>
  <si>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</si>
  <si>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</si>
  <si>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</si>
  <si>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</si>
  <si>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</si>
  <si>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</si>
  <si>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</si>
  <si>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</si>
  <si>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</si>
  <si>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</si>
  <si>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</si>
  <si>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</si>
  <si>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</si>
  <si>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</si>
  <si>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</si>
  <si>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</si>
  <si>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</si>
  <si>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</si>
  <si>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</si>
  <si>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</si>
  <si>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</si>
  <si>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</si>
  <si>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</si>
  <si>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</si>
  <si>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</si>
  <si>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</si>
  <si>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</si>
  <si>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</si>
  <si>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</si>
  <si>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</si>
  <si>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</si>
  <si>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</si>
  <si>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</si>
  <si>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</si>
  <si>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</si>
  <si>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</si>
  <si>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</si>
  <si>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</si>
  <si>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</si>
  <si>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</si>
  <si>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</si>
  <si>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</si>
  <si>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</si>
  <si>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</si>
  <si>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</si>
  <si>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</si>
  <si>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</si>
  <si>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</si>
  <si>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</si>
  <si>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</si>
  <si>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</si>
  <si>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</si>
  <si>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</si>
  <si>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</si>
  <si>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</si>
  <si>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</si>
  <si>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</si>
  <si>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</si>
  <si>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</si>
  <si>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</si>
  <si>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</si>
  <si>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</si>
  <si>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</si>
  <si>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</si>
  <si>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</si>
  <si>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</si>
  <si>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</si>
  <si>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</si>
  <si>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</si>
  <si>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</si>
  <si>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</si>
  <si>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</si>
  <si>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</si>
  <si>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</si>
  <si>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</si>
  <si>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</si>
  <si>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</si>
  <si>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</si>
  <si>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</si>
  <si>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</si>
  <si>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</si>
  <si>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</si>
  <si>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</si>
  <si>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</si>
  <si>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</si>
  <si>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</si>
  <si>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</si>
  <si>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</si>
  <si>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</si>
  <si>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</si>
  <si>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</si>
  <si>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</si>
  <si>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</si>
  <si>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</si>
  <si>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</si>
  <si>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</si>
  <si>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</si>
  <si>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</si>
  <si>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</si>
  <si>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</si>
  <si>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</si>
  <si>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</si>
  <si>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</si>
  <si>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</si>
  <si>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</si>
  <si>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</si>
  <si>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</si>
  <si>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</si>
  <si>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</si>
  <si>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</si>
  <si>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</si>
  <si>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</si>
  <si>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</si>
  <si>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</si>
  <si>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</si>
  <si>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</si>
  <si>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</si>
  <si>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</si>
  <si>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</si>
  <si>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</si>
  <si>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</si>
  <si>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</si>
  <si>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</si>
  <si>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</si>
  <si>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</si>
  <si>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</si>
  <si>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</si>
  <si>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</si>
  <si>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</si>
  <si>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</si>
  <si>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</si>
  <si>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</si>
  <si>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</si>
  <si>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</si>
  <si>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</si>
  <si>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</si>
  <si>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</si>
  <si>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</si>
  <si>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</si>
  <si>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</si>
  <si>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</si>
  <si>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</si>
  <si>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</si>
  <si>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</si>
  <si>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</si>
  <si>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</si>
  <si>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</si>
  <si>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</si>
  <si>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</si>
  <si>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</si>
  <si>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</si>
  <si>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</si>
  <si>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</si>
  <si>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</si>
  <si>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</si>
  <si>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</si>
  <si>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</si>
  <si>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</si>
  <si>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</si>
  <si>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</si>
  <si>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</si>
  <si>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</si>
  <si>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</si>
  <si>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</si>
  <si>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</si>
  <si>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</si>
  <si>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</si>
  <si>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</si>
  <si>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</si>
  <si>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</si>
  <si>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</si>
  <si>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</si>
  <si>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</si>
  <si>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</si>
  <si>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</si>
  <si>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</si>
  <si>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</si>
  <si>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</si>
  <si>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</si>
  <si>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</si>
  <si>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</si>
  <si>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</si>
  <si>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</si>
  <si>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</si>
  <si>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</si>
  <si>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</si>
  <si>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</si>
  <si>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</si>
  <si>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</si>
  <si>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</si>
  <si>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</si>
  <si>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</si>
  <si>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</si>
  <si>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</si>
  <si>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</si>
  <si>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</si>
  <si>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</si>
  <si>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</si>
  <si>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</si>
  <si>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</si>
  <si>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</si>
  <si>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</si>
  <si>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</si>
  <si>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</si>
  <si>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</si>
  <si>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</si>
  <si>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</si>
  <si>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</si>
  <si>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</si>
  <si>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</si>
  <si>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</si>
  <si>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</si>
  <si>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</si>
  <si>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</si>
  <si>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</si>
  <si>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</si>
  <si>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</si>
  <si>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</si>
  <si>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</si>
  <si>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</si>
  <si>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</si>
  <si>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</si>
  <si>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</si>
  <si>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</si>
  <si>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</si>
  <si>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</si>
  <si>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</si>
  <si>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</si>
  <si>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</si>
  <si>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</si>
  <si>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</si>
  <si>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</si>
  <si>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</si>
  <si>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</si>
  <si>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</si>
  <si>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</si>
  <si>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</si>
  <si>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</si>
  <si>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</si>
  <si>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</si>
  <si>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</si>
  <si>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</si>
  <si>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</si>
  <si>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</si>
  <si>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</si>
  <si>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</si>
  <si>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</si>
  <si>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</si>
  <si>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</si>
  <si>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</si>
  <si>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</si>
  <si>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</si>
  <si>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</si>
  <si>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</si>
  <si>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</si>
  <si>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</si>
  <si>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</si>
  <si>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</si>
  <si>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</si>
  <si>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</si>
  <si>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</si>
  <si>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</si>
  <si>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</si>
  <si>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</si>
  <si>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</si>
  <si>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</si>
  <si>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</si>
  <si>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</si>
  <si>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</si>
  <si>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</si>
  <si>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</si>
  <si>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</si>
  <si>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</si>
  <si>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</si>
  <si>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</si>
  <si>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</si>
  <si>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</si>
  <si>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</si>
  <si>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</si>
  <si>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</si>
  <si>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</si>
  <si>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</si>
  <si>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</si>
  <si>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</si>
  <si>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</si>
  <si>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</si>
  <si>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</si>
  <si>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</si>
  <si>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</si>
  <si>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</si>
  <si>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</si>
  <si>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</si>
  <si>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</si>
  <si>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</si>
  <si>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</si>
  <si>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</si>
  <si>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</si>
  <si>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</si>
  <si>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</si>
  <si>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</si>
  <si>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</si>
  <si>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</si>
  <si>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</si>
  <si>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</si>
  <si>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</si>
  <si>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</si>
  <si>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</si>
  <si>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</si>
  <si>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</si>
  <si>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</si>
  <si>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</si>
  <si>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</si>
  <si>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</si>
  <si>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</si>
  <si>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</si>
  <si>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</si>
  <si>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</si>
  <si>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</si>
  <si>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</si>
  <si>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</si>
  <si>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</si>
  <si>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</si>
  <si>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</si>
  <si>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</si>
  <si>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</si>
  <si>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</si>
  <si>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</si>
  <si>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</si>
  <si>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</si>
  <si>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</si>
  <si>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</si>
  <si>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</si>
  <si>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</si>
  <si>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</si>
  <si>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</si>
  <si>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</si>
  <si>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</si>
  <si>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</si>
  <si>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</si>
  <si>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</si>
  <si>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</si>
  <si>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</si>
  <si>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</si>
  <si>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</si>
  <si>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</si>
  <si>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</si>
  <si>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</si>
  <si>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</si>
  <si>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</si>
  <si>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</si>
  <si>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</si>
  <si>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</si>
  <si>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</si>
  <si>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</si>
  <si>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</si>
  <si>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</si>
  <si>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</si>
  <si>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</si>
  <si>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</si>
  <si>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</si>
  <si>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</si>
  <si>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</si>
  <si>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</si>
  <si>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</si>
  <si>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</si>
  <si>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</si>
  <si>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</si>
  <si>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</si>
  <si>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</si>
  <si>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</si>
  <si>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</si>
  <si>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</si>
  <si>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</si>
  <si>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</si>
  <si>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</si>
  <si>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</si>
  <si>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</si>
  <si>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</si>
  <si>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</si>
  <si>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</si>
  <si>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</si>
  <si>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</si>
  <si>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</si>
  <si>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</si>
  <si>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</si>
  <si>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</si>
  <si>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</si>
  <si>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</si>
  <si>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</si>
  <si>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</si>
  <si>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</si>
  <si>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</si>
  <si>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</si>
  <si>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</si>
  <si>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</si>
  <si>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</si>
  <si>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</si>
  <si>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</si>
  <si>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</si>
  <si>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</si>
  <si>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</si>
  <si>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</si>
  <si>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</si>
  <si>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</si>
  <si>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</si>
  <si>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</si>
  <si>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</si>
  <si>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</si>
  <si>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</si>
  <si>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</si>
  <si>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</si>
  <si>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</si>
  <si>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</si>
  <si>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</si>
  <si>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</si>
  <si>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</si>
  <si>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</si>
  <si>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</si>
  <si>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</si>
  <si>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</si>
  <si>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</si>
  <si>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</si>
  <si>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</si>
  <si>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</si>
  <si>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</si>
  <si>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</si>
  <si>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</si>
  <si>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</si>
  <si>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</si>
  <si>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</si>
  <si>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</si>
  <si>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</si>
  <si>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</si>
  <si>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</si>
  <si>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</si>
  <si>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</si>
  <si>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</si>
  <si>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</si>
  <si>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</si>
  <si>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</si>
  <si>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</si>
  <si>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</si>
  <si>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</si>
  <si>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</si>
  <si>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</si>
  <si>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</si>
  <si>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</si>
  <si>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</si>
  <si>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</si>
  <si>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</si>
  <si>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</si>
  <si>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</si>
  <si>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</si>
  <si>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</si>
  <si>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</si>
  <si>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</si>
  <si>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</si>
  <si>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</si>
  <si>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</si>
  <si>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</si>
  <si>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</si>
  <si>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</si>
  <si>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</si>
  <si>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</si>
  <si>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</si>
  <si>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</si>
  <si>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</si>
  <si>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</si>
  <si>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</si>
  <si>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</si>
  <si>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</si>
  <si>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</si>
  <si>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</si>
  <si>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</si>
  <si>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</si>
  <si>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</si>
  <si>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</si>
  <si>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</si>
  <si>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</si>
  <si>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</si>
  <si>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</si>
  <si>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</si>
  <si>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</si>
  <si>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</si>
  <si>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</si>
  <si>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</si>
  <si>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</si>
  <si>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</si>
  <si>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</si>
  <si>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</si>
  <si>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</si>
  <si>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</si>
  <si>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</si>
  <si>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</si>
  <si>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</si>
  <si>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</si>
  <si>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</si>
  <si>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</si>
  <si>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</si>
  <si>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</si>
  <si>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</si>
  <si>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</si>
  <si>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</si>
  <si>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</si>
  <si>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</si>
  <si>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</si>
  <si>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</si>
  <si>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</si>
  <si>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</si>
  <si>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</si>
  <si>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</si>
  <si>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</si>
  <si>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</si>
  <si>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</si>
  <si>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</si>
  <si>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</si>
  <si>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</si>
  <si>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</si>
  <si>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</si>
  <si>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</si>
  <si>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</si>
  <si>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</si>
  <si>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</si>
  <si>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</si>
  <si>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</si>
  <si>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</si>
  <si>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</si>
  <si>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</si>
  <si>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</si>
  <si>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</si>
  <si>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</si>
  <si>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</si>
  <si>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</si>
  <si>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</si>
  <si>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</si>
  <si>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</si>
  <si>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</si>
  <si>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</si>
  <si>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</si>
  <si>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</si>
  <si>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</si>
  <si>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</si>
  <si>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</si>
  <si>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</si>
  <si>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</si>
  <si>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</si>
  <si>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</si>
  <si>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</si>
  <si>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</si>
  <si>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</si>
  <si>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</si>
  <si>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</si>
  <si>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</si>
  <si>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</si>
  <si>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</si>
  <si>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</si>
  <si>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</si>
  <si>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</si>
  <si>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</si>
  <si>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</si>
  <si>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</si>
  <si>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</si>
  <si>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</si>
  <si>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</si>
  <si>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</si>
  <si>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</si>
  <si>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</si>
  <si>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</si>
  <si>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</si>
  <si>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</si>
  <si>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</si>
  <si>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</si>
  <si>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</si>
  <si>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</si>
  <si>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</si>
  <si>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</si>
  <si>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</si>
  <si>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</si>
  <si>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</si>
  <si>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</si>
  <si>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</si>
  <si>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</si>
  <si>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</si>
  <si>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</si>
  <si>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</si>
  <si>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</si>
  <si>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</si>
  <si>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</si>
  <si>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</si>
  <si>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</si>
  <si>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</si>
  <si>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</si>
  <si>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</si>
  <si>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</si>
  <si>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</si>
  <si>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</si>
  <si>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</si>
  <si>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</si>
  <si>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</si>
  <si>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</si>
  <si>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</si>
  <si>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</si>
  <si>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</si>
  <si>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</si>
  <si>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</si>
  <si>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</si>
  <si>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</si>
  <si>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</si>
  <si>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</si>
  <si>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</si>
  <si>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</si>
  <si>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</si>
  <si>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</si>
  <si>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</si>
  <si>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</si>
  <si>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</si>
  <si>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</si>
  <si>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</si>
  <si>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</si>
  <si>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</si>
  <si>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</si>
  <si>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</si>
  <si>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</si>
  <si>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</si>
  <si>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</si>
  <si>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</si>
  <si>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</si>
  <si>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</si>
  <si>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</si>
  <si>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</si>
  <si>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</si>
  <si>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</si>
  <si>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</si>
  <si>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</si>
  <si>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</si>
  <si>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</si>
  <si>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</si>
  <si>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</si>
  <si>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</si>
  <si>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</si>
  <si>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</si>
  <si>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</si>
  <si>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</si>
  <si>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</si>
  <si>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</si>
  <si>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</si>
  <si>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</si>
  <si>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</si>
  <si>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</si>
  <si>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</si>
  <si>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</si>
  <si>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</si>
  <si>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</si>
  <si>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</si>
  <si>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</si>
  <si>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</si>
  <si>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</si>
  <si>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</si>
  <si>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</si>
  <si>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</si>
  <si>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</si>
  <si>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</si>
  <si>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</si>
  <si>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</si>
  <si>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</si>
  <si>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</si>
  <si>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</si>
  <si>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</si>
  <si>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</si>
  <si>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</si>
  <si>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</si>
  <si>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</si>
  <si>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</si>
  <si>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</si>
  <si>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</si>
  <si>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</si>
  <si>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</si>
  <si>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</si>
  <si>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</si>
  <si>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</si>
  <si>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</si>
  <si>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</si>
  <si>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</si>
  <si>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</si>
  <si>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</si>
  <si>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</si>
  <si>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</si>
  <si>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</si>
  <si>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</si>
  <si>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</si>
  <si>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</si>
  <si>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</si>
  <si>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</si>
  <si>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</si>
  <si>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</si>
  <si>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</si>
  <si>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</si>
  <si>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</si>
  <si>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</si>
  <si>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</si>
  <si>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</si>
  <si>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</si>
  <si>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</si>
  <si>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</si>
  <si>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</si>
  <si>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</si>
  <si>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</si>
  <si>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</si>
  <si>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</si>
  <si>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</si>
  <si>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</si>
  <si>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</si>
  <si>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</si>
  <si>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</si>
  <si>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</si>
  <si>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</si>
  <si>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</si>
  <si>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</si>
  <si>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</si>
  <si>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</si>
  <si>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</si>
  <si>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</si>
  <si>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</si>
  <si>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</si>
  <si>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</si>
  <si>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</si>
  <si>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</si>
  <si>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</si>
  <si>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</si>
  <si>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</si>
  <si>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</si>
  <si>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</si>
  <si>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</si>
  <si>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</si>
  <si>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</si>
  <si>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</si>
  <si>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</si>
  <si>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</si>
  <si>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</si>
  <si>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</si>
  <si>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</si>
  <si>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</si>
  <si>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</si>
  <si>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</si>
  <si>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</si>
  <si>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</si>
  <si>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</si>
  <si>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</si>
  <si>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</si>
  <si>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</si>
  <si>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</si>
  <si>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</si>
  <si>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</si>
  <si>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</si>
  <si>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</si>
  <si>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</si>
  <si>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</si>
  <si>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</si>
  <si>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</si>
  <si>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</si>
  <si>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</si>
  <si>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</si>
  <si>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</si>
  <si>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</si>
  <si>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</si>
  <si>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</si>
  <si>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</si>
  <si>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</si>
  <si>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</si>
  <si>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</si>
  <si>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</si>
  <si>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</si>
  <si>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</si>
  <si>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</si>
  <si>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</si>
  <si>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</si>
  <si>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</si>
  <si>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</si>
  <si>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</si>
  <si>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</si>
  <si>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</si>
  <si>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</si>
  <si>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</si>
  <si>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</si>
  <si>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</si>
  <si>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</si>
  <si>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</si>
  <si>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</si>
  <si>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</si>
  <si>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</si>
  <si>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</si>
  <si>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</si>
  <si>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</si>
  <si>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</si>
  <si>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</si>
  <si>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</si>
  <si>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</si>
  <si>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</si>
  <si>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</si>
  <si>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</si>
  <si>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</si>
  <si>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</si>
  <si>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</si>
  <si>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</si>
  <si>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</si>
  <si>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</si>
  <si>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</si>
  <si>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</si>
  <si>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</si>
  <si>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</si>
  <si>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</si>
  <si>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</si>
  <si>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</si>
  <si>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</si>
  <si>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</si>
  <si>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</si>
  <si>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</si>
  <si>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</si>
  <si>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</si>
  <si>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</si>
  <si>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</si>
  <si>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</si>
  <si>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</si>
  <si>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</si>
  <si>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</si>
  <si>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</si>
  <si>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</si>
  <si>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</si>
  <si>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</si>
  <si>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</si>
  <si>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</si>
  <si>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</si>
  <si>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</si>
  <si>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</si>
  <si>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</si>
  <si>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</si>
  <si>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</si>
  <si>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</si>
  <si>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</si>
  <si>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</si>
  <si>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</si>
  <si>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</si>
  <si>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</si>
  <si>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</si>
  <si>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</si>
  <si>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</si>
  <si>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</si>
  <si>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</si>
  <si>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</si>
  <si>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</si>
  <si>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</si>
  <si>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</si>
  <si>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</si>
  <si>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</si>
  <si>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</si>
  <si>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</si>
  <si>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</si>
  <si>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</si>
  <si>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</si>
  <si>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</si>
  <si>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</si>
  <si>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</si>
  <si>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</si>
  <si>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</si>
  <si>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</si>
  <si>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</si>
  <si>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</si>
  <si>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</si>
  <si>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</si>
  <si>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</si>
  <si>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</si>
  <si>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</si>
  <si>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</si>
  <si>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</si>
  <si>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</si>
  <si>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</si>
  <si>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</si>
  <si>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</si>
  <si>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</si>
  <si>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</si>
  <si>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</si>
  <si>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</si>
  <si>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</si>
  <si>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</si>
  <si>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</si>
  <si>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</si>
  <si>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</si>
  <si>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</si>
  <si>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</si>
  <si>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</si>
  <si>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</si>
  <si>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</si>
  <si>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</si>
  <si>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</si>
  <si>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</si>
  <si>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</si>
  <si>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</si>
  <si>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</si>
  <si>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</si>
  <si>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</si>
  <si>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</si>
  <si>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</si>
  <si>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</si>
  <si>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</si>
  <si>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</si>
  <si>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</si>
  <si>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</si>
  <si>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</si>
  <si>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</si>
  <si>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</si>
  <si>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</si>
  <si>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</si>
  <si>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</si>
  <si>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</si>
  <si>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</si>
  <si>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</si>
  <si>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</si>
  <si>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</si>
  <si>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</si>
  <si>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</si>
  <si>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</si>
  <si>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</si>
  <si>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</si>
  <si>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</si>
  <si>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</si>
  <si>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</si>
  <si>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</si>
  <si>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</si>
  <si>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</si>
  <si>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</si>
  <si>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</si>
  <si>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</si>
  <si>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</si>
  <si>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</si>
  <si>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</si>
  <si>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</si>
  <si>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</si>
  <si>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</si>
  <si>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</si>
  <si>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</si>
  <si>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</si>
  <si>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</si>
  <si>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</si>
  <si>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</si>
  <si>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</si>
  <si>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</si>
  <si>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</si>
  <si>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</si>
  <si>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</si>
  <si>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</si>
  <si>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</si>
  <si>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</si>
  <si>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</si>
  <si>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</si>
  <si>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</si>
  <si>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</si>
  <si>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</si>
  <si>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</si>
  <si>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</si>
  <si>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</si>
  <si>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</si>
  <si>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</si>
  <si>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</si>
  <si>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</si>
  <si>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</si>
  <si>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</si>
  <si>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</si>
  <si>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</si>
  <si>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</si>
  <si>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</si>
  <si>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</si>
  <si>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</si>
  <si>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</si>
  <si>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</si>
  <si>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</si>
  <si>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</si>
  <si>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</si>
  <si>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</si>
  <si>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</si>
  <si>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</si>
  <si>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</si>
  <si>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</si>
  <si>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</si>
  <si>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</si>
  <si>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</si>
  <si>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</si>
  <si>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</si>
  <si>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</si>
  <si>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</si>
  <si>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</si>
  <si>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</si>
  <si>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</si>
  <si>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</si>
  <si>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</si>
  <si>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</si>
  <si>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</si>
  <si>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</si>
  <si>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</si>
  <si>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</si>
  <si>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</si>
  <si>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</si>
  <si>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</si>
  <si>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</si>
  <si>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</si>
  <si>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</si>
  <si>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</si>
  <si>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</si>
  <si>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</si>
  <si>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</si>
  <si>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</si>
  <si>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</si>
  <si>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</si>
  <si>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</si>
  <si>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</si>
  <si>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</si>
  <si>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</si>
  <si>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</si>
  <si>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</si>
  <si>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</si>
  <si>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</si>
  <si>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</si>
  <si>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</si>
  <si>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</si>
  <si>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</si>
  <si>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</si>
  <si>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</si>
  <si>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</si>
  <si>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</si>
  <si>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</si>
  <si>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</si>
  <si>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</si>
  <si>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</si>
  <si>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</si>
  <si>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</si>
  <si>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</si>
  <si>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</si>
  <si>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</si>
  <si>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</si>
  <si>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</si>
  <si>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</si>
  <si>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</si>
  <si>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</si>
  <si>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</si>
  <si>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</si>
  <si>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</si>
  <si>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</si>
  <si>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</si>
  <si>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</si>
  <si>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</si>
  <si>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</si>
  <si>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</si>
  <si>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</si>
  <si>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</si>
  <si>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</si>
  <si>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</si>
  <si>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</si>
  <si>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</si>
  <si>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</si>
  <si>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</si>
  <si>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</si>
  <si>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</si>
  <si>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</si>
  <si>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</si>
  <si>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</si>
  <si>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</si>
  <si>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</si>
  <si>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</si>
  <si>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</si>
  <si>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</si>
  <si>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</si>
  <si>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</si>
  <si>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</si>
  <si>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</si>
  <si>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</si>
  <si>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</si>
  <si>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</si>
  <si>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</si>
  <si>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</si>
  <si>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</si>
  <si>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</si>
  <si>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</si>
  <si>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</si>
  <si>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</si>
  <si>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</si>
  <si>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</si>
  <si>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</si>
  <si>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</si>
  <si>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</si>
  <si>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</si>
  <si>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</si>
  <si>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</si>
  <si>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</si>
  <si>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</si>
  <si>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</si>
  <si>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</si>
  <si>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</si>
  <si>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</si>
  <si>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</si>
  <si>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</si>
  <si>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</si>
  <si>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</si>
  <si>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</si>
  <si>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</si>
  <si>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</si>
  <si>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</si>
  <si>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</si>
  <si>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</si>
  <si>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</si>
  <si>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</si>
  <si>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</si>
  <si>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</si>
  <si>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</si>
  <si>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</si>
  <si>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</si>
  <si>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</si>
  <si>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</si>
  <si>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</si>
  <si>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</si>
  <si>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</si>
  <si>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</si>
  <si>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</si>
  <si>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</si>
  <si>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</si>
  <si>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</si>
  <si>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</si>
  <si>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</si>
  <si>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</si>
  <si>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</si>
  <si>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</si>
  <si>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</si>
  <si>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</si>
  <si>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</si>
  <si>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</si>
  <si>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</si>
  <si>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</si>
  <si>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</si>
  <si>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</si>
  <si>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</si>
  <si>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</si>
  <si>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</si>
  <si>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</si>
  <si>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</si>
  <si>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</si>
  <si>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</si>
  <si>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</si>
  <si>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</si>
  <si>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</si>
  <si>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</si>
  <si>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</si>
  <si>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</si>
  <si>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</si>
  <si>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</si>
  <si>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</si>
  <si>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</si>
  <si>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</si>
  <si>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</si>
  <si>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</si>
  <si>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</si>
  <si>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</si>
  <si>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</si>
  <si>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</si>
  <si>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</si>
  <si>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</si>
  <si>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</si>
  <si>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</si>
  <si>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</si>
  <si>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</si>
  <si>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</si>
  <si>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</si>
  <si>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</si>
  <si>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</si>
  <si>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</si>
  <si>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</si>
  <si>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</si>
  <si>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</si>
  <si>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</si>
  <si>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</si>
  <si>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</si>
  <si>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</si>
  <si>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</si>
  <si>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</si>
  <si>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</si>
  <si>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</si>
  <si>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</si>
  <si>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</si>
  <si>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</si>
  <si>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</si>
  <si>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</si>
  <si>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</si>
  <si>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</si>
  <si>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</si>
  <si>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</si>
  <si>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</si>
  <si>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</si>
  <si>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</si>
  <si>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</si>
  <si>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</si>
  <si>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</si>
  <si>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</si>
  <si>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</si>
  <si>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</si>
  <si>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</si>
  <si>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</si>
  <si>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</si>
  <si>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</si>
  <si>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</si>
  <si>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</si>
  <si>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</si>
  <si>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</si>
  <si>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</si>
  <si>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</si>
  <si>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</si>
  <si>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</si>
  <si>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</si>
  <si>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</si>
  <si>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</si>
  <si>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</si>
  <si>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</si>
  <si>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</si>
  <si>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</si>
  <si>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</si>
  <si>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</si>
  <si>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</si>
  <si>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</si>
  <si>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</si>
  <si>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</si>
  <si>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</si>
  <si>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</si>
  <si>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</si>
  <si>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</si>
  <si>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</si>
  <si>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</si>
  <si>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</si>
  <si>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</si>
  <si>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</si>
  <si>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</si>
  <si>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</si>
  <si>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</si>
  <si>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</si>
  <si>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</si>
  <si>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</si>
  <si>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</si>
  <si>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</si>
  <si>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</si>
  <si>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</si>
  <si>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</si>
  <si>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</si>
  <si>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</si>
  <si>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</si>
  <si>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</si>
  <si>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</si>
  <si>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</si>
  <si>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</si>
  <si>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</si>
  <si>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</si>
  <si>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</si>
  <si>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</si>
  <si>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</si>
  <si>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</si>
  <si>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</si>
  <si>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</si>
  <si>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</si>
  <si>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</si>
  <si>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</si>
  <si>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</si>
  <si>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</si>
  <si>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</si>
  <si>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</si>
  <si>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</si>
  <si>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</si>
  <si>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</si>
  <si>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</si>
  <si>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</si>
  <si>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</si>
  <si>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</si>
  <si>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</si>
  <si>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</si>
  <si>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</si>
  <si>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</si>
  <si>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</si>
  <si>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</si>
  <si>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</si>
  <si>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</si>
  <si>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</si>
  <si>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</si>
  <si>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</si>
  <si>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</si>
  <si>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</si>
  <si>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</si>
  <si>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</si>
  <si>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</si>
  <si>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</si>
  <si>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</si>
  <si>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</si>
  <si>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</si>
  <si>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</si>
  <si>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</si>
  <si>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</si>
  <si>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</si>
  <si>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</si>
  <si>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</si>
  <si>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</si>
  <si>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</si>
  <si>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</si>
  <si>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</si>
  <si>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</si>
  <si>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</si>
  <si>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</si>
  <si>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</si>
  <si>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</si>
  <si>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</si>
  <si>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</si>
  <si>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</si>
  <si>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</si>
  <si>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</si>
  <si>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</si>
  <si>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</si>
  <si>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</si>
  <si>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</si>
  <si>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</si>
  <si>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</si>
  <si>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</si>
  <si>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</si>
  <si>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</si>
  <si>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</si>
  <si>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</si>
  <si>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</si>
  <si>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</si>
  <si>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</si>
  <si>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</si>
  <si>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</si>
  <si>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</si>
  <si>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</si>
  <si>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</si>
  <si>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</si>
  <si>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</si>
  <si>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</si>
  <si>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</si>
  <si>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</si>
  <si>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</si>
  <si>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</si>
  <si>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</si>
  <si>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</si>
  <si>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</si>
  <si>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</si>
  <si>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</si>
  <si>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</si>
  <si>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</si>
  <si>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</si>
  <si>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</si>
  <si>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</si>
  <si>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</si>
  <si>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</si>
  <si>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</si>
  <si>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</si>
  <si>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</si>
  <si>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</si>
  <si>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</si>
  <si>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</si>
  <si>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</si>
  <si>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</si>
  <si>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</si>
  <si>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</si>
  <si>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</si>
  <si>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</si>
  <si>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</si>
  <si>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</si>
  <si>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</si>
  <si>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</si>
  <si>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</si>
  <si>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</si>
  <si>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</si>
  <si>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</si>
  <si>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</si>
  <si>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</si>
  <si>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</si>
  <si>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</si>
  <si>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</si>
  <si>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</si>
  <si>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</si>
  <si>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</si>
  <si>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</si>
  <si>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</si>
  <si>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</si>
  <si>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</si>
  <si>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</si>
  <si>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</si>
  <si>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</si>
  <si>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</si>
  <si>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</si>
  <si>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</si>
  <si>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</si>
  <si>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</si>
  <si>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</si>
  <si>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</si>
  <si>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</si>
  <si>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</si>
  <si>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</si>
  <si>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</si>
  <si>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</si>
  <si>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</si>
  <si>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</si>
  <si>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</si>
  <si>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</si>
  <si>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</si>
  <si>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</si>
  <si>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</si>
  <si>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</si>
  <si>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</si>
  <si>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</si>
  <si>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</si>
  <si>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</si>
  <si>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</si>
  <si>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</si>
  <si>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</si>
  <si>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</si>
  <si>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</si>
  <si>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</si>
  <si>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</si>
  <si>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</si>
  <si>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</si>
  <si>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</si>
  <si>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</si>
  <si>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</si>
  <si>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</si>
  <si>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</si>
  <si>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</si>
  <si>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</si>
  <si>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</si>
  <si>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</si>
  <si>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</si>
  <si>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</si>
  <si>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</si>
  <si>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</si>
  <si>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</si>
  <si>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</si>
  <si>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</si>
  <si>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</si>
  <si>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</si>
  <si>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</si>
  <si>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</si>
  <si>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</si>
  <si>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</si>
  <si>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</si>
  <si>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</si>
  <si>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</si>
  <si>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</si>
  <si>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</si>
  <si>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</si>
  <si>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</si>
  <si>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</si>
  <si>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</si>
  <si>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</si>
  <si>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</si>
  <si>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</si>
  <si>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</si>
  <si>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</si>
  <si>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</si>
  <si>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</si>
  <si>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</si>
  <si>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</si>
  <si>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</si>
  <si>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</si>
  <si>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</si>
  <si>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</si>
  <si>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</si>
  <si>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</si>
  <si>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</si>
  <si>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</si>
  <si>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</si>
  <si>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</si>
  <si>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</si>
  <si>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</si>
  <si>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</si>
  <si>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</si>
  <si>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</si>
  <si>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</si>
  <si>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</si>
  <si>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</si>
  <si>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</si>
  <si>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</si>
  <si>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</si>
  <si>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</si>
  <si>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</si>
  <si>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</si>
  <si>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</si>
  <si>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</si>
  <si>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</si>
  <si>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</si>
  <si>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</si>
  <si>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</si>
  <si>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</si>
  <si>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</si>
  <si>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</si>
  <si>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</si>
  <si>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</si>
  <si>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</si>
  <si>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</si>
  <si>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</si>
  <si>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</si>
  <si>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</si>
  <si>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</si>
  <si>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</si>
  <si>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</si>
  <si>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</si>
  <si>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</si>
  <si>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</si>
  <si>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</si>
  <si>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</si>
  <si>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</si>
  <si>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</si>
  <si>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</si>
  <si>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</si>
  <si>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</si>
  <si>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</si>
  <si>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</si>
  <si>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</si>
  <si>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</si>
  <si>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</si>
  <si>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</si>
  <si>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</si>
  <si>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</si>
  <si>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</si>
  <si>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</si>
  <si>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</si>
  <si>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</si>
  <si>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</si>
  <si>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</si>
  <si>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</si>
  <si>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</si>
  <si>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</si>
  <si>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</si>
  <si>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</si>
  <si>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</si>
  <si>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</si>
  <si>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</si>
  <si>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</si>
  <si>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</si>
  <si>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</si>
  <si>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</si>
  <si>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</si>
  <si>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</si>
  <si>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</si>
  <si>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</si>
  <si>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</si>
  <si>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</si>
  <si>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</si>
  <si>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</si>
  <si>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</si>
  <si>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</si>
  <si>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</si>
  <si>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</si>
  <si>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</si>
  <si>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</si>
  <si>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</si>
  <si>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</si>
  <si>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</si>
  <si>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</si>
  <si>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</si>
  <si>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</si>
  <si>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</si>
  <si>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</si>
  <si>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</si>
  <si>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</si>
  <si>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</si>
  <si>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</si>
  <si>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</si>
  <si>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</si>
  <si>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</si>
  <si>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</si>
  <si>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</si>
  <si>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</si>
  <si>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</si>
  <si>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</si>
  <si>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</si>
  <si>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</si>
  <si>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</si>
  <si>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</si>
  <si>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</si>
  <si>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</si>
  <si>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</si>
  <si>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</si>
  <si>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</si>
  <si>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</si>
  <si>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</si>
  <si>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</si>
  <si>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</si>
  <si>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</si>
  <si>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</si>
  <si>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</si>
  <si>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</si>
  <si>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</si>
  <si>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</si>
  <si>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</si>
  <si>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</si>
  <si>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</si>
  <si>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</si>
  <si>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</si>
  <si>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</si>
  <si>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</si>
  <si>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</si>
  <si>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</si>
  <si>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</si>
  <si>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</si>
  <si>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</si>
  <si>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</si>
  <si>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</si>
  <si>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</si>
  <si>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</si>
  <si>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</si>
  <si>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</si>
  <si>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</si>
  <si>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</si>
  <si>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</si>
  <si>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</si>
  <si>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</si>
  <si>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</si>
  <si>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</si>
  <si>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</si>
  <si>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</si>
  <si>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</si>
  <si>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</si>
  <si>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</si>
  <si>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</si>
  <si>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</si>
  <si>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</si>
  <si>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</si>
  <si>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</si>
  <si>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</si>
  <si>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</si>
  <si>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</si>
  <si>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</si>
  <si>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</si>
  <si>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</si>
  <si>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</si>
  <si>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</si>
  <si>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</si>
  <si>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</si>
  <si>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</si>
  <si>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</si>
  <si>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</si>
  <si>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</si>
  <si>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</si>
  <si>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</si>
  <si>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</si>
  <si>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</si>
  <si>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</si>
  <si>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</si>
  <si>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</si>
  <si>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</si>
  <si>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</si>
  <si>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</si>
  <si>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</si>
  <si>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</si>
  <si>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</si>
  <si>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</si>
  <si>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</si>
  <si>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</si>
  <si>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</si>
  <si>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</si>
  <si>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</si>
  <si>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</si>
  <si>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</si>
  <si>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</si>
  <si>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</si>
  <si>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</si>
  <si>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</si>
  <si>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</si>
  <si>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</si>
  <si>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</si>
  <si>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</si>
  <si>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</si>
  <si>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</si>
  <si>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</si>
  <si>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</si>
  <si>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</si>
  <si>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</si>
  <si>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</si>
  <si>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</si>
  <si>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</si>
  <si>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</si>
  <si>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</si>
  <si>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</si>
  <si>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</si>
  <si>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</si>
  <si>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</si>
  <si>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</si>
  <si>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</si>
  <si>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</si>
  <si>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</si>
  <si>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</si>
  <si>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</si>
  <si>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</si>
  <si>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</si>
  <si>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</si>
  <si>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</si>
  <si>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</si>
  <si>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</si>
  <si>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</si>
  <si>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</si>
  <si>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</si>
  <si>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</si>
  <si>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</si>
  <si>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</si>
  <si>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</si>
  <si>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</si>
  <si>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</si>
  <si>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</si>
  <si>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</si>
  <si>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</si>
  <si>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</si>
  <si>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</si>
  <si>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</si>
  <si>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</si>
  <si>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</si>
  <si>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</si>
  <si>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</si>
  <si>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</si>
  <si>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</si>
  <si>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</si>
  <si>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</si>
  <si>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</si>
  <si>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</si>
  <si>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</si>
  <si>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</si>
  <si>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</si>
  <si>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</si>
  <si>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</si>
  <si>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</si>
  <si>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</si>
  <si>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</si>
  <si>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</si>
  <si>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</si>
  <si>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</si>
  <si>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</si>
  <si>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</si>
  <si>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</si>
  <si>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</si>
  <si>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</si>
  <si>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</si>
  <si>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</si>
  <si>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</si>
  <si>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</si>
  <si>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</si>
  <si>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</si>
  <si>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</si>
  <si>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</si>
  <si>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</si>
  <si>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</si>
  <si>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</si>
  <si>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</si>
  <si>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</si>
  <si>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</si>
  <si>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</si>
  <si>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</si>
  <si>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</si>
  <si>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</si>
  <si>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</si>
  <si>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</si>
  <si>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</si>
  <si>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</si>
  <si>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</si>
  <si>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</si>
  <si>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</si>
  <si>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</si>
  <si>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</si>
  <si>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</si>
  <si>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</si>
  <si>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</si>
  <si>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</si>
  <si>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</si>
  <si>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</si>
  <si>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</si>
  <si>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</si>
  <si>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</si>
  <si>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</si>
  <si>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</si>
  <si>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</si>
  <si>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</si>
  <si>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</si>
  <si>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</si>
  <si>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</si>
  <si>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</si>
  <si>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</si>
  <si>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</si>
  <si>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</si>
  <si>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</si>
  <si>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</si>
  <si>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</si>
  <si>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</si>
  <si>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</si>
  <si>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</si>
  <si>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</si>
  <si>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</si>
  <si>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</si>
  <si>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</si>
  <si>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</si>
  <si>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</si>
  <si>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</si>
  <si>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</si>
  <si>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</si>
  <si>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</si>
  <si>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</si>
  <si>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</si>
  <si>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</si>
  <si>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</si>
  <si>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</si>
  <si>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</si>
  <si>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</si>
  <si>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</si>
  <si>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</si>
  <si>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</si>
  <si>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</si>
  <si>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</si>
  <si>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</si>
  <si>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</si>
  <si>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</si>
  <si>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</si>
  <si>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</si>
  <si>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</si>
  <si>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</si>
  <si>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</si>
  <si>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</si>
  <si>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</si>
  <si>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</si>
  <si>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</si>
  <si>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</si>
  <si>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</si>
  <si>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</si>
  <si>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</si>
  <si>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</si>
  <si>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</si>
  <si>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</si>
  <si>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</si>
  <si>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</si>
  <si>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</si>
  <si>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</si>
  <si>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</si>
  <si>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</si>
  <si>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</si>
  <si>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</si>
  <si>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</si>
  <si>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</si>
  <si>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</si>
  <si>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</si>
  <si>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</si>
  <si>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</si>
  <si>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</si>
  <si>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</si>
  <si>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</si>
  <si>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</si>
  <si>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</si>
  <si>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</si>
  <si>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</si>
  <si>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</si>
  <si>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</si>
  <si>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</si>
  <si>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</si>
  <si>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</si>
  <si>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</si>
  <si>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</si>
  <si>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</si>
  <si>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</si>
  <si>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</si>
  <si>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</si>
  <si>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</si>
  <si>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</si>
  <si>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</si>
  <si>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</si>
  <si>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</si>
  <si>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</si>
  <si>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</si>
  <si>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</si>
  <si>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</si>
  <si>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</si>
  <si>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</si>
  <si>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</si>
  <si>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</si>
  <si>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</si>
  <si>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</si>
  <si>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</si>
  <si>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</si>
  <si>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</si>
  <si>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</si>
  <si>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</si>
  <si>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</si>
  <si>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</si>
  <si>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</si>
  <si>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</si>
  <si>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</si>
  <si>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</si>
  <si>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</si>
  <si>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</si>
  <si>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</si>
  <si>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</si>
  <si>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</si>
  <si>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</si>
  <si>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</si>
  <si>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</si>
  <si>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</si>
  <si>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</si>
  <si>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</si>
  <si>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</si>
  <si>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</si>
  <si>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</si>
  <si>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</si>
  <si>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</si>
  <si>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</si>
  <si>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</si>
  <si>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</si>
  <si>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</si>
  <si>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</si>
  <si>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</si>
  <si>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</si>
  <si>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</si>
  <si>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</si>
  <si>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</si>
  <si>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</si>
  <si>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</si>
  <si>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</si>
  <si>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</si>
  <si>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</si>
  <si>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</si>
  <si>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</si>
  <si>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</si>
  <si>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</si>
  <si>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</si>
  <si>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</si>
  <si>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</si>
  <si>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</si>
  <si>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</si>
  <si>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</si>
  <si>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</si>
  <si>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</si>
  <si>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</si>
  <si>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</si>
  <si>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</si>
  <si>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</si>
  <si>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</si>
  <si>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</si>
  <si>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</si>
  <si>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</si>
  <si>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</si>
  <si>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</si>
  <si>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</si>
  <si>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</si>
  <si>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</si>
  <si>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</si>
  <si>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</si>
  <si>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</si>
  <si>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</si>
  <si>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</si>
  <si>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</si>
  <si>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</si>
  <si>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</si>
  <si>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</si>
  <si>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</si>
  <si>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</si>
  <si>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</si>
  <si>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</si>
  <si>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</si>
  <si>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</si>
  <si>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</si>
  <si>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</si>
  <si>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</si>
  <si>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</si>
  <si>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</si>
  <si>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</si>
  <si>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</si>
  <si>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</si>
  <si>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</si>
  <si>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</si>
  <si>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</si>
  <si>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</si>
  <si>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</si>
  <si>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</si>
  <si>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</si>
  <si>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</si>
  <si>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</si>
  <si>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</si>
  <si>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</si>
  <si>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</si>
  <si>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</si>
  <si>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</si>
  <si>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</si>
  <si>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</si>
  <si>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</si>
  <si>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</si>
  <si>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</si>
  <si>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</si>
  <si>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</si>
  <si>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</si>
  <si>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</si>
  <si>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</si>
  <si>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</si>
  <si>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</si>
  <si>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</si>
  <si>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</si>
  <si>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</si>
  <si>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</si>
  <si>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</si>
  <si>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</si>
  <si>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</si>
  <si>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</si>
  <si>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</si>
  <si>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</si>
  <si>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</si>
  <si>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</si>
  <si>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</si>
  <si>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</si>
  <si>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</si>
  <si>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</si>
  <si>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</si>
  <si>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</si>
  <si>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</si>
  <si>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</si>
  <si>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</si>
  <si>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</si>
  <si>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</si>
  <si>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</si>
  <si>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</si>
  <si>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</si>
  <si>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</si>
  <si>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</si>
  <si>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</si>
  <si>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</si>
  <si>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</si>
  <si>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</si>
  <si>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</si>
  <si>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</si>
  <si>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</si>
  <si>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</si>
  <si>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</si>
  <si>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</si>
  <si>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</si>
  <si>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</si>
  <si>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</si>
  <si>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</si>
  <si>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</si>
  <si>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</si>
  <si>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</si>
  <si>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</si>
  <si>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</si>
  <si>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</si>
  <si>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</si>
  <si>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</si>
  <si>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</si>
  <si>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</si>
  <si>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</si>
  <si>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</si>
  <si>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</si>
  <si>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</si>
  <si>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</si>
  <si>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</si>
  <si>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</si>
  <si>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</si>
  <si>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</si>
  <si>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</si>
  <si>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</si>
  <si>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</si>
  <si>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</si>
  <si>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</si>
  <si>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</si>
  <si>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</si>
  <si>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</si>
  <si>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</si>
  <si>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</si>
  <si>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</si>
  <si>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</si>
  <si>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</si>
  <si>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</si>
  <si>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</si>
  <si>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</si>
  <si>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</si>
  <si>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</si>
  <si>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</si>
  <si>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</si>
  <si>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</si>
  <si>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</si>
  <si>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</si>
  <si>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</si>
  <si>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</si>
  <si>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</si>
  <si>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</si>
  <si>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</si>
  <si>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</si>
  <si>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</si>
  <si>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</si>
  <si>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</si>
  <si>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</si>
  <si>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</si>
  <si>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</si>
  <si>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</si>
  <si>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</si>
  <si>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</si>
  <si>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</si>
  <si>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</si>
  <si>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</si>
  <si>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</si>
  <si>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</si>
  <si>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</si>
  <si>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</si>
  <si>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</si>
  <si>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</si>
  <si>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</si>
  <si>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</si>
  <si>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</si>
  <si>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</si>
  <si>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</si>
  <si>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</si>
  <si>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</si>
  <si>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</si>
  <si>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</si>
  <si>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</si>
  <si>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</si>
  <si>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</si>
  <si>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</si>
  <si>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</si>
  <si>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</si>
  <si>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</si>
  <si>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</si>
  <si>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</si>
  <si>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</si>
  <si>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</si>
  <si>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</si>
  <si>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</si>
  <si>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</si>
  <si>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</si>
  <si>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</si>
  <si>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</si>
  <si>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</si>
  <si>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</si>
  <si>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</si>
  <si>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</si>
  <si>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</si>
  <si>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</si>
  <si>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</si>
  <si>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</si>
  <si>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</si>
  <si>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</si>
  <si>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</si>
  <si>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</si>
  <si>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</si>
  <si>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</si>
  <si>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</si>
  <si>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</si>
  <si>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</si>
  <si>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</si>
  <si>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</si>
  <si>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</si>
  <si>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</si>
  <si>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</si>
  <si>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</si>
  <si>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</si>
  <si>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</si>
  <si>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</si>
  <si>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</si>
  <si>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</si>
  <si>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</si>
  <si>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</si>
  <si>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</si>
  <si>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</si>
  <si>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</si>
  <si>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</si>
  <si>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</si>
  <si>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</si>
  <si>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</si>
  <si>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</si>
  <si>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</si>
  <si>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</si>
  <si>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</si>
  <si>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</si>
  <si>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</si>
  <si>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</si>
  <si>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</si>
  <si>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</si>
  <si>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</si>
  <si>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</si>
  <si>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</si>
  <si>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</si>
  <si>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</si>
  <si>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</si>
  <si>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</si>
  <si>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</si>
  <si>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</si>
  <si>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</si>
  <si>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</si>
  <si>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</si>
  <si>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</si>
  <si>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</si>
  <si>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</si>
  <si>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</si>
  <si>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</si>
  <si>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</si>
  <si>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</si>
  <si>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</si>
  <si>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</si>
  <si>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</si>
  <si>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</si>
  <si>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</si>
  <si>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</si>
  <si>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</si>
  <si>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</si>
  <si>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</si>
  <si>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</si>
  <si>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</si>
  <si>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</si>
  <si>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</si>
  <si>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</si>
  <si>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</si>
  <si>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</si>
  <si>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</si>
  <si>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</si>
  <si>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</si>
  <si>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</si>
  <si>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</si>
  <si>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</si>
  <si>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</si>
  <si>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</si>
  <si>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</si>
  <si>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</si>
  <si>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</si>
  <si>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</si>
  <si>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</si>
  <si>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</si>
  <si>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</si>
  <si>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</si>
  <si>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</si>
  <si>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</si>
  <si>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</si>
  <si>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</si>
  <si>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</si>
  <si>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</si>
  <si>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</si>
  <si>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</si>
  <si>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</si>
  <si>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</si>
  <si>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</si>
  <si>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</si>
  <si>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</si>
  <si>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</si>
  <si>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</si>
  <si>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</si>
  <si>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</si>
  <si>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</si>
  <si>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</si>
  <si>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</si>
  <si>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</si>
  <si>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</si>
  <si>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</si>
  <si>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</si>
  <si>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</si>
  <si>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</si>
  <si>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</si>
  <si>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</si>
  <si>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</si>
  <si>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</si>
  <si>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</si>
  <si>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</si>
  <si>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</si>
  <si>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</si>
  <si>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</si>
  <si>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</si>
  <si>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</si>
  <si>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</si>
  <si>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</si>
  <si>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</si>
  <si>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</si>
  <si>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</si>
  <si>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</si>
  <si>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</si>
  <si>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</si>
  <si>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</si>
  <si>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</si>
  <si>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</si>
  <si>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</si>
  <si>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</si>
  <si>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</si>
  <si>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</si>
  <si>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</si>
  <si>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</si>
  <si>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</si>
  <si>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</si>
  <si>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</si>
  <si>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</si>
  <si>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</si>
  <si>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</si>
  <si>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</si>
  <si>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</si>
  <si>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</si>
  <si>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</si>
  <si>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</si>
  <si>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</si>
  <si>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</si>
  <si>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</si>
  <si>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</si>
  <si>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</si>
  <si>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</si>
  <si>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</si>
  <si>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</si>
  <si>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</si>
  <si>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</si>
  <si>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</si>
  <si>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</si>
  <si>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</si>
  <si>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</si>
  <si>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</si>
  <si>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</si>
  <si>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</si>
  <si>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</si>
  <si>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</si>
  <si>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</si>
  <si>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</si>
  <si>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</si>
  <si>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</si>
  <si>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</si>
  <si>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</si>
  <si>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</si>
  <si>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</si>
  <si>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</si>
  <si>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</si>
  <si>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</si>
  <si>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</si>
  <si>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</si>
  <si>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</si>
  <si>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</si>
  <si>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</si>
  <si>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</si>
  <si>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</si>
  <si>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</si>
  <si>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</si>
  <si>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</si>
  <si>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</si>
  <si>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</si>
  <si>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</si>
  <si>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</si>
  <si>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</si>
  <si>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</si>
  <si>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</si>
  <si>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</si>
  <si>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</si>
  <si>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</si>
  <si>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</si>
  <si>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</si>
  <si>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</si>
  <si>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</si>
  <si>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</si>
  <si>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</si>
  <si>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</si>
  <si>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</si>
  <si>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</si>
  <si>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</si>
  <si>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</si>
  <si>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</si>
  <si>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</si>
  <si>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</si>
  <si>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</si>
  <si>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</si>
  <si>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</si>
  <si>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</si>
  <si>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</si>
  <si>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</si>
  <si>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</si>
  <si>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</si>
  <si>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</si>
  <si>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</si>
  <si>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</si>
  <si>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</si>
  <si>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</si>
  <si>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</si>
  <si>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</si>
  <si>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</si>
  <si>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</si>
  <si>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</si>
  <si>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</si>
  <si>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</si>
  <si>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</si>
  <si>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</si>
  <si>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</si>
  <si>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</si>
  <si>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</si>
  <si>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</si>
  <si>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</si>
  <si>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</si>
  <si>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</si>
  <si>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</si>
  <si>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</si>
  <si>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</si>
  <si>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</si>
  <si>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</si>
  <si>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</si>
  <si>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</si>
  <si>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</si>
  <si>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</si>
  <si>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</si>
  <si>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</si>
  <si>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</si>
  <si>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</si>
  <si>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</si>
  <si>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</si>
  <si>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</si>
  <si>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</si>
  <si>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</si>
  <si>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</si>
  <si>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</si>
  <si>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</si>
  <si>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</si>
  <si>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</si>
  <si>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</si>
  <si>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</si>
  <si>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</si>
  <si>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</si>
  <si>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</si>
  <si>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</si>
  <si>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</si>
  <si>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</si>
  <si>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</si>
  <si>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</si>
  <si>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</si>
  <si>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</si>
  <si>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</si>
  <si>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</si>
  <si>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</si>
  <si>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</si>
  <si>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</si>
  <si>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</si>
  <si>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</si>
  <si>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</si>
  <si>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</si>
  <si>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</si>
  <si>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</si>
  <si>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</si>
  <si>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</si>
  <si>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</si>
  <si>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</si>
  <si>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</si>
  <si>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</si>
  <si>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</si>
  <si>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</si>
  <si>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</si>
  <si>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</si>
  <si>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</si>
  <si>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</si>
  <si>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</si>
  <si>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</si>
  <si>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</si>
  <si>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</si>
  <si>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</si>
  <si>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</si>
  <si>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</si>
  <si>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</si>
  <si>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</si>
  <si>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</si>
  <si>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</si>
  <si>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</si>
  <si>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</si>
  <si>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</si>
  <si>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</si>
  <si>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</si>
  <si>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</si>
  <si>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</si>
  <si>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</si>
  <si>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</si>
  <si>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</si>
  <si>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</si>
  <si>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</si>
  <si>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</si>
  <si>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</si>
  <si>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</si>
  <si>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</si>
  <si>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</si>
  <si>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</si>
  <si>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</si>
  <si>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</si>
  <si>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</si>
  <si>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</si>
  <si>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</si>
  <si>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</si>
  <si>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</si>
  <si>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</si>
  <si>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</si>
  <si>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</si>
  <si>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</si>
  <si>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</si>
  <si>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</si>
  <si>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</si>
  <si>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</si>
  <si>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</si>
  <si>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</si>
  <si>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</si>
  <si>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</si>
  <si>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</si>
  <si>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</si>
  <si>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</si>
  <si>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</si>
  <si>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</si>
  <si>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</si>
  <si>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</si>
  <si>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</si>
  <si>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</si>
  <si>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</si>
  <si>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</si>
  <si>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</si>
  <si>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</si>
  <si>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</si>
  <si>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</si>
  <si>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</si>
  <si>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</si>
  <si>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</si>
  <si>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</si>
  <si>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</si>
  <si>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</si>
  <si>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</si>
  <si>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</si>
  <si>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</si>
  <si>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</si>
  <si>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</si>
  <si>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</si>
  <si>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</si>
  <si>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</si>
  <si>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</si>
  <si>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</si>
  <si>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</si>
  <si>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</si>
  <si>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</si>
  <si>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</si>
  <si>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</si>
  <si>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</si>
  <si>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</si>
  <si>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</si>
  <si>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</si>
  <si>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</si>
  <si>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</si>
  <si>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</si>
  <si>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</si>
  <si>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</si>
  <si>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</si>
  <si>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</si>
  <si>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</si>
  <si>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</si>
  <si>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</si>
  <si>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</si>
  <si>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</si>
  <si>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</si>
  <si>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</si>
  <si>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</si>
  <si>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</si>
  <si>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</si>
  <si>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</si>
  <si>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</si>
  <si>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</si>
  <si>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</si>
  <si>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</si>
  <si>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</si>
  <si>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</si>
  <si>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</si>
  <si>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</si>
  <si>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</si>
  <si>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</si>
  <si>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</si>
  <si>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</si>
  <si>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</si>
  <si>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</si>
  <si>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</si>
  <si>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</si>
  <si>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</si>
  <si>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</si>
  <si>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</si>
  <si>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</si>
  <si>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</si>
  <si>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</si>
  <si>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</si>
  <si>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</si>
  <si>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</si>
  <si>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</si>
  <si>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</si>
  <si>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</si>
  <si>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</si>
  <si>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</si>
  <si>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</si>
  <si>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</si>
  <si>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</si>
  <si>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</si>
  <si>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</si>
  <si>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</si>
  <si>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</si>
  <si>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</si>
  <si>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</si>
  <si>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</si>
  <si>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</si>
  <si>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</si>
  <si>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</si>
  <si>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</si>
  <si>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</si>
  <si>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</si>
  <si>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</si>
  <si>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</si>
  <si>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</si>
  <si>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</si>
  <si>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</si>
  <si>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</si>
  <si>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</si>
  <si>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</si>
  <si>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</si>
  <si>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</si>
  <si>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</si>
  <si>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</si>
  <si>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</si>
  <si>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</si>
  <si>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</si>
  <si>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</si>
  <si>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</si>
  <si>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</si>
  <si>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</si>
  <si>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</si>
  <si>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</si>
  <si>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</si>
  <si>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</si>
  <si>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</si>
  <si>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</si>
  <si>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</si>
  <si>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</si>
  <si>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</si>
  <si>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</si>
  <si>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</si>
  <si>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</si>
  <si>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</si>
  <si>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</si>
  <si>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</si>
  <si>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</si>
  <si>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</si>
  <si>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</si>
  <si>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</si>
  <si>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</si>
  <si>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</si>
  <si>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</si>
  <si>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</si>
  <si>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</si>
  <si>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</si>
  <si>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</si>
  <si>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</si>
  <si>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</si>
  <si>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</si>
  <si>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</si>
  <si>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</si>
  <si>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</si>
  <si>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</si>
  <si>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</si>
  <si>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</si>
  <si>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</si>
  <si>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</si>
  <si>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</si>
  <si>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</si>
  <si>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</si>
  <si>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</si>
  <si>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</si>
  <si>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</si>
  <si>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</si>
  <si>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</si>
  <si>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</si>
  <si>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</si>
  <si>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</si>
  <si>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</si>
  <si>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</si>
  <si>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</si>
  <si>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</si>
  <si>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</si>
  <si>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</si>
  <si>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</si>
  <si>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</si>
  <si>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</si>
  <si>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</si>
  <si>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</si>
  <si>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</si>
  <si>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</si>
  <si>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</si>
  <si>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</si>
  <si>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</si>
  <si>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</si>
  <si>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</si>
  <si>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</si>
  <si>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</si>
  <si>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</si>
  <si>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</si>
  <si>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</si>
  <si>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</si>
  <si>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</si>
  <si>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</si>
  <si>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</si>
  <si>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</si>
  <si>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</si>
  <si>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</si>
  <si>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</si>
  <si>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</si>
  <si>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</si>
  <si>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</si>
  <si>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</si>
  <si>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</si>
  <si>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</si>
  <si>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</si>
  <si>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</si>
  <si>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</si>
  <si>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</si>
  <si>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</si>
  <si>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</si>
  <si>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</si>
  <si>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</si>
  <si>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</si>
  <si>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</si>
  <si>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</si>
  <si>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</si>
  <si>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</si>
  <si>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</si>
  <si>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</si>
  <si>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</si>
  <si>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</si>
  <si>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</si>
  <si>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</si>
  <si>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</si>
  <si>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</si>
  <si>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</si>
  <si>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</si>
  <si>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</si>
  <si>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</si>
  <si>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</si>
  <si>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</si>
  <si>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</si>
  <si>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</si>
  <si>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</si>
  <si>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</si>
  <si>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</si>
  <si>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</si>
  <si>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</si>
  <si>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</si>
  <si>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</si>
  <si>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</si>
  <si>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</si>
  <si>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</si>
  <si>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</si>
  <si>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</si>
  <si>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</si>
  <si>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</si>
  <si>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</si>
  <si>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</si>
  <si>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</si>
  <si>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</si>
  <si>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</si>
  <si>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</si>
  <si>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</si>
  <si>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</si>
  <si>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</si>
  <si>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</si>
  <si>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</si>
  <si>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</si>
  <si>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</si>
  <si>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</si>
  <si>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</si>
  <si>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</si>
  <si>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</si>
  <si>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</si>
  <si>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</si>
  <si>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</si>
  <si>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</si>
  <si>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</si>
  <si>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</si>
  <si>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</si>
  <si>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</si>
  <si>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</si>
  <si>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</si>
  <si>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</si>
  <si>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</si>
  <si>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</si>
  <si>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</si>
  <si>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</si>
  <si>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</si>
  <si>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</si>
  <si>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</si>
  <si>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</si>
  <si>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</si>
  <si>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</si>
  <si>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</si>
  <si>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</si>
  <si>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</si>
  <si>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</si>
  <si>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</si>
  <si>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</si>
  <si>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</si>
  <si>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</si>
  <si>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</si>
  <si>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</si>
  <si>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</si>
  <si>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</si>
  <si>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</si>
  <si>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</si>
  <si>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</si>
  <si>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</si>
  <si>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</si>
  <si>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</si>
  <si>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</si>
  <si>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</si>
  <si>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</si>
  <si>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</si>
  <si>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</si>
  <si>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</si>
  <si>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</si>
  <si>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</si>
  <si>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</si>
  <si>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</si>
  <si>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</si>
  <si>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</si>
  <si>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</si>
  <si>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</si>
  <si>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</si>
  <si>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</si>
  <si>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</si>
  <si>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</si>
  <si>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</si>
  <si>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</si>
  <si>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</si>
  <si>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</si>
  <si>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</si>
  <si>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</si>
  <si>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</si>
  <si>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</si>
  <si>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</si>
  <si>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</si>
  <si>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</si>
  <si>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</si>
  <si>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</si>
  <si>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</si>
  <si>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</si>
  <si>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</si>
  <si>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</si>
  <si>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</si>
  <si>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</si>
  <si>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</si>
  <si>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</si>
  <si>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</si>
  <si>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</si>
  <si>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</si>
  <si>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</si>
  <si>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</si>
  <si>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</si>
  <si>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</si>
  <si>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</si>
  <si>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</si>
  <si>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</si>
  <si>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</si>
  <si>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</si>
  <si>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</si>
  <si>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</si>
  <si>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</si>
  <si>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</si>
  <si>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</si>
  <si>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</si>
  <si>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</si>
  <si>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</si>
  <si>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</si>
  <si>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</si>
  <si>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</si>
  <si>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</si>
  <si>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</si>
  <si>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</si>
  <si>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</si>
  <si>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</si>
  <si>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</si>
  <si>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</si>
  <si>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</si>
  <si>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</si>
  <si>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</si>
  <si>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</si>
  <si>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</si>
  <si>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</si>
  <si>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</si>
  <si>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</si>
  <si>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</si>
  <si>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</si>
  <si>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</si>
  <si>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</si>
  <si>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</si>
  <si>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</si>
  <si>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</si>
  <si>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</si>
  <si>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</si>
  <si>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</si>
  <si>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</si>
  <si>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</si>
  <si>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</si>
  <si>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</si>
  <si>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</si>
  <si>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</si>
  <si>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</si>
  <si>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</si>
  <si>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</si>
  <si>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</si>
  <si>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</si>
  <si>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</si>
  <si>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</si>
  <si>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</si>
  <si>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</si>
  <si>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</si>
  <si>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</si>
  <si>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</si>
  <si>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</si>
  <si>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</si>
  <si>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</si>
  <si>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</si>
  <si>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</si>
  <si>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</si>
  <si>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</si>
  <si>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</si>
  <si>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</si>
  <si>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</si>
  <si>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</si>
  <si>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</si>
  <si>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</si>
  <si>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</si>
  <si>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</si>
  <si>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</si>
  <si>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</si>
  <si>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</si>
  <si>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</si>
  <si>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</si>
  <si>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</si>
  <si>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</si>
  <si>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</si>
  <si>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</si>
  <si>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</si>
  <si>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</si>
  <si>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</si>
  <si>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</si>
  <si>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</si>
  <si>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</si>
  <si>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</si>
  <si>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</si>
  <si>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</si>
  <si>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</si>
  <si>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</si>
  <si>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</si>
  <si>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</si>
  <si>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</si>
  <si>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</si>
  <si>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</si>
  <si>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</si>
  <si>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</si>
  <si>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</si>
  <si>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</si>
  <si>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</si>
  <si>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</si>
  <si>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</si>
  <si>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</si>
  <si>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</si>
  <si>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</si>
  <si>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</si>
  <si>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</si>
  <si>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</si>
  <si>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</si>
  <si>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</si>
  <si>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</si>
  <si>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</si>
  <si>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</si>
  <si>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</si>
  <si>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</si>
  <si>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</si>
  <si>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</si>
  <si>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</si>
  <si>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</si>
  <si>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</si>
  <si>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</si>
  <si>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</si>
  <si>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</si>
  <si>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</si>
  <si>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</si>
  <si>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</si>
  <si>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</si>
  <si>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</si>
  <si>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</si>
  <si>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</si>
  <si>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</si>
  <si>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</si>
  <si>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</si>
  <si>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</si>
  <si>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</si>
  <si>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</si>
  <si>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</si>
  <si>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</si>
  <si>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</si>
  <si>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</si>
  <si>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</si>
  <si>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</si>
  <si>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</si>
  <si>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</si>
  <si>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</si>
  <si>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</si>
  <si>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</si>
  <si>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</si>
  <si>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</si>
  <si>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</si>
  <si>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</si>
  <si>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</si>
  <si>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</si>
  <si>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</si>
  <si>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</si>
  <si>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</si>
  <si>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</si>
  <si>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</si>
  <si>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</si>
  <si>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</si>
  <si>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</si>
  <si>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</si>
  <si>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</si>
  <si>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</si>
  <si>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</si>
  <si>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</si>
  <si>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</si>
  <si>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</si>
  <si>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</si>
  <si>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</si>
  <si>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</si>
  <si>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</si>
  <si>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</si>
  <si>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</si>
  <si>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</si>
  <si>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</si>
  <si>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</si>
  <si>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</si>
  <si>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</si>
  <si>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</si>
  <si>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</si>
  <si>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</si>
  <si>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</si>
  <si>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</si>
  <si>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</si>
  <si>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</si>
  <si>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</si>
  <si>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</si>
  <si>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</si>
  <si>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</si>
  <si>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</si>
  <si>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</si>
  <si>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</si>
  <si>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</si>
  <si>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</si>
  <si>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</si>
  <si>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</si>
  <si>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</si>
  <si>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</si>
  <si>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</si>
  <si>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</si>
  <si>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</si>
  <si>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</si>
  <si>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</si>
  <si>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</si>
  <si>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</si>
  <si>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</si>
  <si>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</si>
  <si>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</si>
  <si>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</si>
  <si>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</si>
  <si>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</si>
  <si>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</si>
  <si>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</si>
  <si>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</si>
  <si>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</si>
  <si>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</si>
  <si>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</si>
  <si>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</si>
  <si>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</si>
  <si>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</si>
  <si>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</si>
  <si>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</si>
  <si>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</si>
  <si>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</si>
  <si>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</si>
  <si>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</si>
  <si>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</si>
  <si>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</si>
  <si>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</si>
  <si>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</si>
  <si>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</si>
  <si>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</si>
  <si>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</si>
  <si>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</si>
  <si>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</si>
  <si>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</si>
  <si>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</si>
  <si>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</si>
  <si>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</si>
  <si>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</si>
  <si>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</si>
  <si>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</si>
  <si>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</si>
  <si>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</si>
  <si>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</si>
  <si>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</si>
  <si>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</si>
  <si>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</si>
  <si>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</si>
  <si>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</si>
  <si>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</si>
  <si>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</si>
  <si>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</si>
  <si>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</si>
  <si>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</si>
  <si>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</si>
  <si>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</si>
  <si>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</si>
  <si>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</si>
  <si>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</si>
  <si>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</si>
  <si>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</si>
  <si>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</si>
  <si>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</si>
  <si>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</si>
  <si>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</si>
  <si>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</si>
  <si>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</si>
  <si>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</si>
  <si>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</si>
  <si>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</si>
  <si>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</si>
  <si>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</si>
  <si>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</si>
  <si>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</si>
  <si>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</si>
  <si>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</si>
  <si>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</si>
  <si>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</si>
  <si>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</si>
  <si>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</si>
  <si>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</si>
  <si>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</si>
  <si>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</si>
  <si>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</si>
  <si>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</si>
  <si>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</si>
  <si>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</si>
  <si>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</si>
  <si>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</si>
  <si>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</si>
  <si>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</si>
  <si>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</si>
  <si>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</si>
  <si>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</si>
  <si>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</si>
  <si>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</si>
  <si>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</si>
  <si>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</si>
  <si>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</si>
  <si>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</si>
  <si>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</si>
  <si>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</si>
  <si>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</si>
  <si>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</si>
  <si>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</si>
  <si>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</si>
  <si>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</si>
  <si>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</si>
  <si>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</si>
  <si>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</si>
  <si>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</si>
  <si>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</si>
  <si>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</si>
  <si>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</si>
  <si>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</si>
  <si>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</si>
  <si>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</si>
  <si>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</si>
  <si>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</si>
  <si>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</si>
  <si>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</si>
  <si>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</si>
  <si>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</si>
  <si>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</si>
  <si>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</si>
  <si>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</si>
  <si>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</si>
  <si>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</si>
  <si>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</si>
  <si>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</si>
  <si>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</si>
  <si>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</si>
  <si>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</si>
  <si>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</si>
  <si>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</si>
  <si>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</si>
  <si>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</si>
  <si>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</si>
  <si>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</si>
  <si>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</si>
  <si>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</si>
  <si>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</si>
  <si>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</si>
  <si>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</si>
  <si>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</si>
  <si>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</si>
  <si>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</si>
  <si>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</si>
  <si>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</si>
  <si>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</si>
  <si>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</si>
  <si>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</si>
  <si>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</si>
  <si>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</si>
  <si>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</si>
  <si>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</si>
  <si>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</si>
  <si>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</si>
  <si>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</si>
  <si>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</si>
  <si>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</si>
  <si>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</si>
  <si>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</si>
  <si>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</si>
  <si>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</si>
  <si>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</si>
  <si>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</si>
  <si>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</si>
  <si>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</si>
  <si>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</si>
  <si>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</si>
  <si>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</si>
  <si>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</si>
  <si>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</si>
  <si>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</si>
  <si>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</si>
  <si>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</si>
  <si>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</si>
  <si>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</si>
  <si>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</si>
  <si>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</si>
  <si>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</si>
  <si>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</si>
  <si>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</si>
  <si>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</si>
  <si>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</si>
  <si>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</si>
  <si>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</si>
  <si>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</si>
  <si>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</si>
  <si>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</si>
  <si>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</si>
  <si>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</si>
  <si>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</si>
  <si>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</si>
  <si>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</si>
  <si>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</si>
  <si>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</si>
  <si>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</si>
  <si>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</si>
  <si>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</si>
  <si>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</si>
  <si>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</si>
  <si>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</si>
  <si>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</si>
  <si>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</si>
  <si>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</si>
  <si>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</si>
  <si>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</si>
  <si>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</si>
  <si>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</si>
  <si>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</si>
  <si>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</si>
  <si>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</si>
  <si>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</si>
  <si>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</si>
  <si>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</si>
  <si>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</si>
  <si>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</si>
  <si>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</si>
  <si>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</si>
  <si>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</si>
  <si>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</si>
  <si>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</si>
  <si>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</si>
  <si>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</si>
  <si>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</si>
  <si>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</si>
  <si>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</si>
  <si>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</si>
  <si>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</si>
  <si>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</si>
  <si>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</si>
  <si>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</si>
  <si>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</si>
  <si>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</si>
  <si>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</si>
  <si>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</si>
  <si>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</si>
  <si>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</si>
  <si>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</si>
  <si>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</si>
  <si>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</si>
  <si>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</si>
  <si>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</si>
  <si>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</si>
  <si>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</si>
  <si>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</si>
  <si>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</si>
  <si>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</si>
  <si>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</si>
  <si>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</si>
  <si>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</si>
  <si>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</si>
  <si>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</si>
  <si>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</si>
  <si>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</si>
  <si>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</si>
  <si>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</si>
  <si>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</si>
  <si>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</si>
  <si>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</si>
  <si>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</si>
  <si>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</si>
  <si>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</si>
  <si>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</si>
  <si>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</si>
  <si>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</si>
  <si>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</si>
  <si>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</si>
  <si>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</si>
  <si>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</si>
  <si>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</si>
  <si>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</si>
  <si>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</si>
  <si>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</si>
  <si>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</si>
  <si>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</si>
  <si>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</si>
  <si>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</si>
  <si>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</si>
  <si>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</si>
  <si>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</si>
  <si>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</si>
  <si>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</si>
  <si>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</si>
  <si>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</si>
  <si>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</si>
  <si>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</si>
  <si>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</si>
  <si>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</si>
  <si>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</si>
  <si>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</si>
  <si>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</si>
  <si>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</si>
  <si>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</si>
  <si>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</si>
  <si>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</si>
  <si>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</si>
  <si>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</si>
  <si>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</si>
  <si>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</si>
  <si>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</si>
  <si>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</si>
  <si>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</si>
  <si>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</si>
  <si>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</si>
  <si>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</si>
  <si>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</si>
  <si>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</si>
  <si>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</si>
  <si>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</si>
  <si>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</si>
  <si>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</si>
  <si>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</si>
  <si>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</si>
  <si>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</si>
  <si>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</si>
  <si>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</si>
  <si>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</si>
  <si>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</si>
  <si>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</si>
  <si>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</si>
  <si>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</si>
  <si>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</si>
  <si>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</si>
  <si>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</si>
  <si>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</si>
  <si>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</si>
  <si>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</si>
  <si>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</si>
  <si>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</si>
  <si>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</si>
  <si>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</si>
  <si>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</si>
  <si>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</si>
  <si>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</si>
  <si>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</si>
  <si>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</si>
  <si>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</si>
  <si>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</si>
  <si>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</si>
  <si>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</si>
  <si>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</si>
  <si>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</si>
  <si>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</si>
  <si>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</si>
  <si>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</si>
  <si>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</si>
  <si>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</si>
  <si>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</si>
  <si>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</si>
  <si>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</si>
  <si>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</si>
  <si>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</si>
  <si>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</si>
  <si>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</si>
  <si>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</si>
  <si>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</si>
  <si>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</si>
  <si>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</si>
  <si>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</si>
  <si>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</si>
  <si>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</si>
  <si>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</si>
  <si>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</si>
  <si>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</si>
  <si>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</si>
  <si>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</si>
  <si>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</si>
  <si>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</si>
  <si>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</si>
  <si>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</si>
  <si>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</si>
  <si>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</si>
  <si>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</si>
  <si>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</si>
  <si>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</si>
  <si>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</si>
  <si>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</si>
  <si>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</si>
  <si>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</si>
  <si>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</si>
  <si>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</si>
  <si>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</si>
  <si>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</si>
  <si>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</si>
  <si>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</si>
  <si>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</si>
  <si>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</si>
  <si>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</si>
  <si>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</si>
  <si>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</si>
  <si>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</si>
  <si>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</si>
  <si>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</si>
  <si>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</si>
  <si>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</si>
  <si>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</si>
  <si>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</si>
  <si>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</si>
  <si>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</si>
  <si>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</si>
  <si>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</si>
  <si>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</si>
  <si>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</si>
  <si>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</si>
  <si>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</si>
  <si>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</si>
  <si>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</si>
  <si>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</si>
  <si>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</si>
  <si>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</si>
  <si>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</si>
  <si>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</si>
  <si>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</si>
  <si>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</si>
  <si>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</si>
  <si>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</si>
  <si>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</si>
  <si>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</si>
  <si>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</si>
  <si>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</si>
  <si>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</si>
  <si>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</si>
  <si>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</si>
  <si>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</si>
  <si>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</si>
  <si>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</si>
  <si>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</si>
  <si>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</si>
  <si>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</si>
  <si>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</si>
  <si>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</si>
  <si>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</si>
  <si>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</si>
  <si>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</si>
  <si>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</si>
  <si>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</si>
  <si>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</si>
  <si>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</si>
  <si>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</si>
  <si>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</si>
  <si>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</si>
  <si>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</si>
  <si>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</si>
  <si>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</si>
  <si>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</si>
  <si>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</si>
  <si>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</si>
  <si>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</si>
  <si>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</si>
  <si>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</si>
  <si>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</si>
  <si>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</si>
  <si>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</si>
  <si>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</si>
  <si>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</si>
  <si>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</si>
  <si>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</si>
  <si>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</si>
  <si>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</si>
  <si>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</si>
  <si>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</si>
  <si>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</si>
  <si>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</si>
  <si>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</si>
  <si>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</si>
  <si>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</si>
  <si>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</si>
  <si>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</si>
  <si>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</si>
  <si>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</si>
  <si>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</si>
  <si>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</si>
  <si>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</si>
  <si>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</si>
  <si>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</si>
  <si>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</si>
  <si>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</si>
  <si>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</si>
  <si>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</si>
  <si>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</si>
  <si>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</si>
  <si>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</si>
  <si>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</si>
  <si>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</si>
  <si>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</si>
  <si>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</si>
  <si>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</si>
  <si>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</si>
  <si>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</si>
  <si>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</si>
  <si>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</si>
  <si>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</si>
  <si>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</si>
  <si>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</si>
  <si>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</si>
  <si>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</si>
  <si>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</si>
  <si>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</si>
  <si>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</si>
  <si>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</si>
  <si>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</si>
  <si>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</si>
  <si>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</si>
  <si>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</si>
  <si>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</si>
  <si>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</si>
  <si>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</si>
  <si>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</si>
  <si>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</si>
  <si>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</si>
  <si>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</si>
  <si>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</si>
  <si>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</si>
  <si>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</si>
  <si>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</si>
  <si>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</si>
  <si>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</si>
  <si>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</si>
  <si>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</si>
  <si>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</si>
  <si>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</si>
  <si>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</si>
  <si>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</si>
  <si>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</si>
  <si>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</si>
  <si>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</si>
  <si>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</si>
  <si>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</si>
  <si>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</si>
  <si>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</si>
  <si>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</si>
  <si>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</si>
  <si>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</si>
  <si>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</si>
  <si>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</si>
  <si>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</si>
  <si>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</si>
  <si>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</si>
  <si>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</si>
  <si>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</si>
  <si>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</si>
  <si>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</si>
  <si>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</si>
  <si>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</si>
  <si>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</si>
  <si>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</si>
  <si>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</si>
  <si>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</si>
  <si>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</si>
  <si>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</si>
  <si>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</si>
  <si>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</si>
  <si>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</si>
  <si>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</si>
  <si>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</si>
  <si>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</si>
  <si>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</si>
  <si>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</si>
  <si>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</si>
  <si>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</si>
  <si>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</si>
  <si>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</si>
  <si>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</si>
  <si>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</si>
  <si>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</si>
  <si>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</si>
  <si>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</si>
  <si>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</si>
  <si>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</si>
  <si>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</si>
  <si>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</si>
  <si>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</si>
  <si>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</si>
  <si>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</si>
  <si>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</si>
  <si>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</si>
  <si>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</si>
  <si>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</si>
  <si>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</si>
  <si>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</si>
  <si>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</si>
  <si>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</si>
  <si>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</si>
  <si>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</si>
  <si>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</si>
  <si>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</si>
  <si>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</si>
  <si>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</si>
  <si>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</si>
  <si>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</si>
  <si>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</si>
  <si>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</si>
  <si>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</si>
  <si>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</si>
  <si>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</si>
  <si>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</si>
  <si>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</si>
  <si>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</si>
  <si>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</si>
  <si>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</si>
  <si>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</si>
  <si>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</si>
  <si>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</si>
  <si>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</si>
  <si>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</si>
  <si>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</si>
  <si>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</si>
  <si>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</si>
  <si>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</si>
  <si>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</si>
  <si>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</si>
  <si>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</si>
  <si>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</si>
  <si>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</si>
  <si>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</si>
  <si>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</si>
  <si>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</si>
  <si>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</si>
  <si>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</si>
  <si>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</si>
  <si>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</si>
  <si>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</si>
  <si>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</si>
  <si>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</si>
  <si>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</si>
  <si>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</si>
  <si>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</si>
  <si>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</si>
  <si>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</si>
  <si>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</si>
  <si>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</si>
  <si>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</si>
  <si>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</si>
  <si>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</si>
  <si>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</si>
  <si>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</si>
  <si>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</si>
  <si>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</si>
  <si>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</si>
  <si>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</si>
  <si>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</si>
  <si>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</si>
  <si>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</si>
  <si>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</si>
  <si>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</si>
  <si>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</si>
  <si>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</si>
  <si>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</si>
  <si>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</si>
  <si>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</si>
  <si>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</si>
  <si>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</si>
  <si>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</si>
  <si>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</si>
  <si>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</si>
  <si>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</si>
  <si>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</si>
  <si>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</si>
  <si>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</si>
  <si>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</si>
  <si>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</si>
  <si>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</si>
  <si>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</si>
  <si>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</si>
  <si>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</si>
  <si>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</si>
  <si>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</si>
  <si>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</si>
  <si>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</si>
  <si>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</si>
  <si>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</si>
  <si>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</si>
  <si>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</si>
  <si>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</si>
  <si>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</si>
  <si>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</si>
  <si>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</si>
  <si>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</si>
  <si>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</si>
  <si>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</si>
  <si>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</si>
  <si>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</si>
  <si>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</si>
  <si>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</si>
  <si>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</si>
  <si>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</si>
  <si>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</si>
  <si>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</si>
  <si>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</si>
  <si>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</si>
  <si>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</si>
  <si>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</si>
  <si>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</si>
  <si>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</si>
  <si>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</si>
  <si>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</si>
  <si>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</si>
  <si>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</si>
  <si>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</si>
  <si>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</si>
  <si>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</si>
  <si>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</si>
  <si>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</si>
  <si>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</si>
  <si>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</si>
  <si>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</si>
  <si>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</si>
  <si>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</si>
  <si>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</si>
  <si>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</si>
  <si>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</si>
  <si>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</si>
  <si>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</si>
  <si>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</si>
  <si>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</si>
  <si>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</si>
  <si>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</si>
  <si>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</si>
  <si>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</si>
  <si>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</si>
  <si>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</si>
  <si>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</si>
  <si>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</si>
  <si>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</si>
  <si>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</si>
  <si>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</si>
  <si>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</si>
  <si>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</si>
  <si>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</si>
  <si>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</si>
  <si>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</si>
  <si>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</si>
  <si>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</si>
  <si>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</si>
  <si>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</si>
  <si>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</si>
  <si>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</si>
  <si>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</si>
  <si>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</si>
  <si>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</si>
  <si>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</si>
  <si>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</si>
  <si>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</si>
  <si>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</si>
  <si>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</si>
  <si>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</si>
  <si>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</si>
  <si>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</si>
  <si>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</si>
  <si>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</si>
  <si>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</si>
  <si>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</si>
  <si>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</si>
  <si>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</si>
  <si>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</si>
  <si>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</si>
  <si>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</si>
  <si>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</si>
  <si>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</si>
  <si>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</si>
  <si>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</si>
  <si>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</si>
  <si>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</si>
  <si>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</si>
  <si>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</si>
  <si>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</si>
  <si>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</si>
  <si>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</si>
  <si>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</si>
  <si>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</si>
  <si>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</si>
  <si>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</si>
  <si>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</si>
  <si>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</si>
  <si>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</si>
  <si>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</si>
  <si>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</si>
  <si>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</si>
  <si>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</si>
  <si>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</si>
  <si>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</si>
  <si>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</si>
  <si>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</si>
  <si>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</si>
  <si>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</si>
  <si>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</si>
  <si>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</si>
  <si>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</si>
  <si>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</si>
  <si>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</si>
  <si>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</si>
  <si>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</si>
  <si>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</si>
  <si>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</si>
  <si>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</si>
  <si>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</si>
  <si>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</si>
  <si>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</si>
  <si>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</si>
  <si>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</si>
  <si>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</si>
  <si>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</si>
  <si>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</si>
  <si>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</si>
  <si>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</si>
  <si>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</si>
  <si>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</si>
  <si>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</si>
  <si>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</si>
  <si>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</si>
  <si>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</si>
  <si>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</si>
  <si>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</si>
  <si>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</si>
  <si>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</si>
  <si>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</si>
  <si>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</si>
  <si>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</si>
  <si>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</si>
  <si>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</si>
  <si>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</si>
  <si>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</si>
  <si>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</si>
  <si>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</si>
  <si>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</si>
  <si>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</si>
  <si>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</si>
  <si>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</si>
  <si>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</si>
  <si>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</si>
  <si>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</si>
  <si>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</si>
  <si>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</si>
  <si>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</si>
  <si>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</si>
  <si>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</si>
  <si>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</si>
  <si>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</si>
  <si>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</si>
  <si>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</si>
  <si>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</si>
  <si>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</si>
  <si>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</si>
  <si>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</si>
  <si>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</si>
  <si>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</si>
  <si>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</si>
  <si>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</si>
  <si>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</si>
  <si>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</si>
  <si>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</si>
  <si>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</si>
  <si>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</si>
  <si>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</si>
  <si>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</si>
  <si>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</si>
  <si>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</si>
  <si>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</si>
  <si>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</si>
  <si>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</si>
  <si>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</si>
  <si>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</si>
  <si>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</si>
  <si>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</si>
  <si>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</si>
  <si>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</si>
  <si>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</si>
  <si>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</si>
  <si>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</si>
  <si>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</si>
  <si>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</si>
  <si>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</si>
  <si>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</si>
  <si>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</si>
  <si>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</si>
  <si>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</si>
  <si>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</si>
  <si>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</si>
  <si>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</si>
  <si>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</si>
  <si>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</si>
  <si>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</si>
  <si>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</si>
  <si>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</si>
  <si>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</si>
  <si>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</si>
  <si>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</si>
  <si>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</si>
  <si>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</si>
  <si>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</si>
  <si>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</si>
  <si>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</si>
  <si>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</si>
  <si>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</si>
  <si>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</si>
  <si>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</si>
  <si>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</si>
  <si>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</si>
  <si>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</si>
  <si>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</si>
  <si>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</si>
  <si>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</si>
  <si>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</si>
  <si>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</si>
  <si>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</si>
  <si>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</si>
  <si>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</si>
  <si>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</si>
  <si>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</si>
  <si>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</si>
  <si>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</si>
  <si>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</si>
  <si>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</si>
  <si>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</si>
  <si>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</si>
  <si>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</si>
  <si>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</si>
  <si>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</si>
  <si>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</si>
  <si>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</si>
  <si>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</si>
  <si>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</si>
  <si>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</si>
  <si>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</si>
  <si>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</si>
  <si>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</si>
  <si>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</si>
  <si>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</si>
  <si>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</si>
  <si>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</si>
  <si>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</si>
  <si>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</si>
  <si>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</si>
  <si>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</si>
  <si>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</si>
  <si>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</si>
  <si>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</si>
  <si>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</si>
  <si>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</si>
  <si>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</si>
  <si>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</si>
  <si>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</si>
  <si>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</si>
  <si>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</si>
  <si>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</si>
  <si>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</si>
  <si>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</si>
  <si>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</si>
  <si>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</si>
  <si>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</si>
  <si>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</si>
  <si>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</si>
  <si>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</si>
  <si>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</si>
  <si>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</si>
  <si>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</si>
  <si>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</si>
  <si>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</si>
  <si>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</si>
  <si>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</si>
  <si>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</si>
  <si>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</si>
  <si>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</si>
  <si>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</si>
  <si>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</si>
  <si>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</si>
  <si>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</si>
  <si>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</si>
  <si>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</si>
  <si>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</si>
  <si>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</si>
  <si>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</si>
  <si>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</si>
  <si>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</si>
  <si>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</si>
  <si>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</si>
  <si>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</si>
  <si>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</si>
  <si>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</si>
  <si>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</si>
  <si>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</si>
  <si>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</si>
  <si>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</si>
  <si>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</si>
  <si>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</si>
  <si>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</si>
  <si>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</si>
  <si>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</si>
  <si>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</si>
  <si>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</si>
  <si>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</si>
  <si>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</si>
  <si>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</si>
  <si>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</si>
  <si>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</si>
  <si>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</si>
  <si>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</si>
  <si>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</si>
  <si>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</si>
  <si>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</si>
  <si>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</si>
  <si>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</si>
  <si>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</si>
  <si>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</si>
  <si>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</si>
  <si>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</si>
  <si>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</si>
  <si>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</si>
  <si>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</si>
  <si>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</si>
  <si>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</si>
  <si>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</si>
  <si>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</si>
  <si>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</si>
  <si>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</si>
  <si>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</si>
  <si>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</si>
  <si>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</si>
  <si>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</si>
  <si>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</si>
  <si>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</si>
  <si>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</si>
  <si>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</si>
  <si>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</si>
  <si>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</si>
  <si>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</si>
  <si>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</si>
  <si>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</si>
  <si>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</si>
  <si>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</si>
  <si>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</si>
  <si>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</si>
  <si>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</si>
  <si>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</si>
  <si>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</si>
  <si>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</si>
  <si>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</si>
  <si>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</si>
  <si>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</si>
  <si>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</si>
  <si>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</si>
  <si>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</si>
  <si>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</si>
  <si>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</si>
  <si>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</si>
  <si>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</si>
  <si>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</si>
  <si>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</si>
  <si>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</si>
  <si>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</si>
  <si>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</si>
  <si>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</si>
  <si>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</si>
  <si>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</si>
  <si>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</si>
  <si>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</si>
  <si>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</si>
  <si>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</si>
  <si>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</si>
  <si>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</si>
  <si>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</si>
  <si>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</si>
  <si>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</si>
  <si>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</si>
  <si>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</si>
  <si>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</si>
  <si>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</si>
  <si>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</si>
  <si>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</si>
  <si>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</si>
  <si>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</si>
  <si>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</si>
  <si>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</si>
  <si>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</si>
  <si>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</si>
  <si>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</si>
  <si>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</si>
  <si>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</si>
  <si>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</si>
  <si>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</si>
  <si>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</si>
  <si>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</si>
  <si>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</si>
  <si>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</si>
  <si>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</si>
  <si>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</si>
  <si>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</si>
  <si>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</si>
  <si>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</si>
  <si>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</si>
  <si>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</si>
  <si>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</si>
  <si>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</si>
  <si>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</si>
  <si>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</si>
  <si>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</si>
  <si>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</si>
  <si>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</si>
  <si>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</si>
  <si>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</si>
  <si>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</si>
  <si>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</si>
  <si>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</si>
  <si>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</si>
  <si>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</si>
  <si>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</si>
  <si>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</si>
  <si>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</si>
  <si>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</si>
  <si>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</si>
  <si>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</si>
  <si>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</si>
  <si>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</si>
  <si>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</si>
  <si>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</si>
  <si>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</si>
  <si>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</si>
  <si>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</si>
  <si>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</si>
  <si>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</si>
  <si>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</si>
  <si>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</si>
  <si>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</si>
  <si>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</si>
  <si>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</si>
  <si>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</si>
  <si>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</si>
  <si>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</si>
  <si>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</si>
  <si>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</si>
  <si>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</si>
  <si>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</si>
  <si>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</si>
  <si>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</si>
  <si>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</si>
  <si>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</si>
  <si>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</si>
  <si>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</si>
  <si>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</si>
  <si>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</si>
  <si>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</si>
  <si>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</si>
  <si>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</si>
  <si>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</si>
  <si>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</si>
  <si>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</si>
  <si>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</si>
  <si>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</si>
  <si>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</si>
  <si>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</si>
  <si>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</si>
  <si>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</si>
  <si>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</si>
  <si>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</si>
  <si>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</si>
  <si>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</si>
  <si>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</si>
  <si>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</si>
  <si>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</si>
  <si>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</si>
  <si>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</si>
  <si>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</si>
  <si>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</si>
  <si>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</si>
  <si>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</si>
  <si>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</si>
  <si>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</si>
  <si>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</si>
  <si>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</si>
  <si>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</si>
  <si>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</si>
  <si>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</si>
  <si>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</si>
  <si>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</si>
  <si>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</si>
  <si>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</si>
  <si>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</si>
  <si>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</si>
  <si>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</si>
  <si>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</si>
  <si>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</si>
  <si>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</si>
  <si>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</si>
  <si>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</si>
  <si>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</si>
  <si>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</si>
  <si>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</si>
  <si>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</si>
  <si>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</si>
  <si>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</si>
  <si>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</si>
  <si>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</si>
  <si>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</si>
  <si>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</si>
  <si>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</si>
  <si>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</si>
  <si>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</si>
  <si>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</si>
  <si>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</si>
  <si>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</si>
  <si>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</si>
  <si>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</si>
  <si>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</si>
  <si>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</si>
  <si>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</si>
  <si>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</si>
  <si>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</si>
  <si>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</si>
  <si>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</si>
  <si>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</si>
  <si>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</si>
  <si>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</si>
  <si>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</si>
  <si>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</si>
  <si>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</si>
  <si>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</si>
  <si>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</si>
  <si>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</si>
  <si>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</si>
  <si>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</si>
  <si>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</si>
  <si>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</si>
  <si>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</si>
  <si>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</si>
  <si>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</si>
  <si>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</si>
  <si>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</si>
  <si>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</si>
  <si>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</si>
  <si>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</si>
  <si>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</si>
  <si>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</si>
  <si>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</si>
  <si>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</si>
  <si>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</si>
  <si>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</si>
  <si>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</si>
  <si>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</si>
  <si>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</si>
  <si>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</si>
  <si>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</si>
  <si>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</si>
  <si>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</si>
  <si>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</si>
  <si>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</si>
  <si>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</si>
  <si>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</si>
  <si>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</si>
  <si>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</si>
  <si>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</si>
  <si>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</si>
  <si>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</si>
  <si>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</si>
  <si>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</si>
  <si>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</si>
  <si>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</si>
  <si>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</si>
  <si>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</si>
  <si>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</si>
  <si>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</si>
  <si>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</si>
  <si>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</si>
  <si>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</si>
  <si>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</si>
  <si>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</si>
  <si>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</si>
  <si>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</si>
  <si>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</si>
  <si>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</si>
  <si>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</si>
  <si>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</si>
  <si>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</si>
  <si>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</si>
  <si>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</si>
  <si>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</si>
  <si>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</si>
  <si>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</si>
  <si>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</si>
  <si>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</si>
  <si>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</si>
  <si>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</si>
  <si>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</si>
  <si>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</si>
  <si>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</si>
  <si>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</si>
  <si>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</si>
  <si>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</si>
  <si>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</si>
  <si>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</si>
  <si>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</si>
  <si>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</si>
  <si>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</si>
  <si>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</si>
  <si>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</si>
  <si>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</si>
  <si>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</si>
  <si>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</si>
  <si>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</si>
  <si>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</si>
  <si>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</si>
  <si>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</si>
  <si>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</si>
  <si>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</si>
  <si>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</si>
  <si>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</si>
  <si>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</si>
  <si>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</si>
  <si>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</si>
  <si>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</si>
  <si>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</si>
  <si>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</si>
  <si>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</si>
  <si>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</si>
  <si>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</si>
  <si>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</si>
  <si>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</si>
  <si>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</si>
  <si>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</si>
  <si>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</si>
  <si>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</si>
  <si>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</si>
  <si>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</si>
  <si>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</si>
  <si>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</si>
  <si>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</si>
  <si>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</si>
  <si>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</si>
  <si>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</si>
  <si>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</si>
  <si>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</si>
  <si>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</si>
  <si>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</si>
  <si>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</si>
  <si>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</si>
  <si>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</si>
  <si>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</si>
  <si>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</si>
  <si>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</si>
  <si>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</si>
  <si>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</si>
  <si>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</si>
  <si>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</si>
  <si>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</si>
  <si>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</si>
  <si>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</si>
  <si>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</si>
  <si>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</si>
  <si>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</si>
  <si>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</si>
  <si>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</si>
  <si>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</si>
  <si>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</si>
  <si>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</si>
  <si>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</si>
  <si>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</si>
  <si>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</si>
  <si>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</si>
  <si>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</si>
  <si>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</si>
  <si>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</si>
  <si>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</si>
  <si>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</si>
  <si>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</si>
  <si>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</si>
  <si>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</si>
  <si>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</si>
  <si>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</si>
  <si>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</si>
  <si>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</si>
  <si>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</si>
  <si>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</si>
  <si>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</si>
  <si>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</si>
  <si>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</si>
  <si>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</si>
  <si>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</si>
  <si>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</si>
  <si>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</si>
  <si>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</si>
  <si>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</si>
  <si>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</si>
  <si>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</si>
  <si>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</si>
  <si>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</si>
  <si>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</si>
  <si>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</si>
  <si>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</si>
  <si>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</si>
  <si>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</si>
  <si>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</si>
  <si>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</si>
  <si>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</si>
  <si>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</si>
  <si>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</si>
  <si>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</si>
  <si>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</si>
  <si>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</si>
  <si>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</si>
  <si>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</si>
  <si>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</si>
  <si>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</si>
  <si>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</si>
  <si>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</si>
  <si>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</si>
  <si>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</si>
  <si>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</si>
  <si>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</si>
  <si>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</si>
  <si>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</si>
  <si>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</si>
  <si>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</si>
  <si>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</si>
  <si>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</si>
  <si>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</si>
  <si>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</si>
  <si>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</si>
  <si>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</si>
  <si>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</si>
  <si>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</si>
  <si>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</si>
  <si>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</si>
  <si>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</si>
  <si>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</si>
  <si>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</si>
  <si>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</si>
  <si>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</si>
  <si>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</si>
  <si>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</si>
  <si>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</si>
  <si>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</si>
  <si>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</si>
  <si>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</si>
  <si>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</si>
  <si>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</si>
  <si>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</si>
  <si>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</si>
  <si>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</si>
  <si>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</si>
  <si>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</si>
  <si>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</si>
  <si>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</si>
  <si>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</si>
  <si>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</si>
  <si>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</si>
  <si>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</si>
  <si>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</si>
  <si>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</si>
  <si>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</si>
  <si>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</si>
  <si>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</si>
  <si>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</si>
  <si>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</si>
  <si>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</si>
  <si>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</si>
  <si>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</si>
  <si>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</si>
  <si>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</si>
  <si>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</si>
  <si>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</si>
  <si>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</si>
  <si>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</si>
  <si>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</si>
  <si>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</si>
  <si>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</si>
  <si>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</si>
  <si>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</si>
  <si>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</si>
  <si>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</si>
  <si>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</si>
  <si>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</si>
  <si>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</si>
  <si>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</si>
  <si>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</si>
  <si>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</si>
  <si>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</si>
  <si>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</si>
  <si>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</si>
  <si>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</si>
  <si>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</si>
  <si>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</si>
  <si>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</si>
  <si>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</si>
  <si>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</si>
  <si>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</si>
  <si>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</si>
  <si>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</si>
  <si>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</si>
  <si>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</si>
  <si>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</si>
  <si>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</si>
  <si>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</si>
  <si>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</si>
  <si>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</si>
  <si>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</si>
  <si>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</si>
  <si>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</si>
  <si>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</si>
  <si>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</si>
  <si>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</si>
  <si>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</si>
  <si>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</si>
  <si>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</si>
  <si>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</si>
  <si>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</si>
  <si>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</si>
  <si>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</si>
  <si>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</si>
  <si>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</si>
  <si>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</si>
  <si>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</si>
  <si>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</si>
  <si>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</si>
  <si>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</si>
  <si>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</si>
  <si>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</si>
  <si>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</si>
  <si>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</si>
  <si>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</si>
  <si>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</si>
  <si>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</si>
  <si>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</si>
  <si>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</si>
  <si>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</si>
  <si>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</si>
  <si>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</si>
  <si>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</si>
  <si>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</si>
  <si>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</si>
  <si>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</si>
  <si>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</si>
  <si>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</si>
  <si>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</si>
  <si>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</si>
  <si>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</si>
  <si>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</si>
  <si>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</si>
  <si>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</si>
  <si>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</si>
  <si>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</si>
  <si>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</si>
  <si>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</si>
  <si>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</si>
  <si>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</si>
  <si>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</si>
  <si>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</si>
  <si>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</si>
  <si>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</si>
  <si>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</si>
  <si>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</si>
  <si>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</si>
  <si>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</si>
  <si>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</si>
  <si>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</si>
  <si>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</si>
  <si>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</si>
  <si>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</si>
  <si>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</si>
  <si>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</si>
  <si>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</si>
  <si>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</si>
  <si>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</si>
  <si>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</si>
  <si>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</si>
  <si>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</si>
  <si>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</si>
  <si>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</si>
  <si>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</si>
  <si>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</si>
  <si>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</si>
  <si>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</si>
  <si>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</si>
  <si>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</si>
  <si>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</si>
  <si>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</si>
  <si>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</si>
  <si>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</si>
  <si>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</si>
  <si>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</si>
  <si>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</si>
  <si>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</si>
  <si>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</si>
  <si>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</si>
  <si>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</si>
  <si>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</si>
  <si>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</si>
  <si>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</si>
  <si>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</si>
  <si>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</si>
  <si>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</si>
  <si>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</si>
  <si>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</si>
  <si>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</si>
  <si>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</si>
  <si>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</si>
  <si>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</si>
  <si>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</si>
  <si>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</si>
  <si>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</si>
  <si>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</si>
  <si>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</si>
  <si>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</si>
  <si>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</si>
  <si>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</si>
  <si>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</si>
  <si>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</si>
  <si>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</si>
  <si>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</si>
  <si>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</si>
  <si>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</si>
  <si>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</si>
  <si>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</si>
  <si>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</si>
  <si>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</si>
  <si>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</si>
  <si>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</si>
  <si>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</si>
  <si>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</si>
  <si>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</si>
  <si>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</si>
  <si>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</si>
  <si>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</si>
  <si>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</si>
  <si>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</si>
  <si>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</si>
  <si>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</si>
  <si>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</si>
  <si>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</si>
  <si>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</si>
  <si>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</si>
  <si>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</si>
  <si>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</si>
  <si>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</si>
  <si>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</si>
  <si>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</si>
  <si>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</si>
  <si>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</si>
  <si>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</si>
  <si>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</si>
  <si>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</si>
  <si>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</si>
  <si>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</si>
  <si>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</si>
  <si>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</si>
  <si>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</si>
  <si>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</si>
  <si>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</si>
  <si>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</si>
  <si>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</si>
  <si>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</si>
  <si>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</si>
  <si>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</si>
  <si>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</si>
  <si>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</si>
  <si>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</si>
  <si>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</si>
  <si>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</si>
  <si>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</si>
  <si>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</si>
  <si>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</si>
  <si>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</si>
  <si>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</si>
  <si>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</si>
  <si>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</si>
  <si>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</si>
  <si>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</si>
  <si>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</si>
  <si>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</si>
  <si>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</si>
  <si>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</si>
  <si>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</si>
  <si>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</si>
  <si>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</si>
  <si>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</si>
  <si>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</si>
  <si>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</si>
  <si>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</si>
  <si>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</si>
  <si>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</si>
  <si>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</si>
  <si>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</si>
  <si>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</si>
  <si>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</si>
  <si>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</si>
  <si>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</si>
  <si>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</si>
  <si>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</si>
  <si>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</si>
  <si>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</si>
  <si>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</si>
  <si>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</si>
  <si>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</si>
  <si>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</si>
  <si>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</si>
  <si>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</si>
  <si>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</si>
  <si>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</si>
  <si>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</si>
  <si>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</si>
  <si>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</si>
  <si>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</si>
  <si>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</si>
  <si>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</si>
  <si>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</si>
  <si>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</si>
  <si>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</si>
  <si>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</si>
  <si>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</si>
  <si>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</si>
  <si>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</si>
  <si>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</si>
  <si>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</si>
  <si>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</si>
  <si>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</si>
  <si>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</si>
  <si>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</si>
  <si>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</si>
  <si>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</si>
  <si>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</si>
  <si>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</si>
  <si>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</si>
  <si>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</si>
  <si>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</si>
  <si>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</si>
  <si>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</si>
  <si>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</si>
  <si>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</si>
  <si>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</si>
  <si>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</si>
  <si>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</si>
  <si>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</si>
  <si>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</si>
  <si>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</si>
  <si>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</si>
  <si>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</si>
  <si>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</si>
  <si>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</si>
  <si>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</si>
  <si>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</si>
  <si>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</si>
  <si>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</si>
  <si>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</si>
  <si>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</si>
  <si>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</si>
  <si>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</si>
  <si>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</si>
  <si>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</si>
  <si>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</si>
  <si>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</si>
  <si>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</si>
  <si>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</si>
  <si>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</si>
  <si>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</si>
  <si>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</si>
  <si>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</si>
  <si>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</si>
  <si>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</si>
  <si>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</si>
  <si>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</si>
  <si>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</si>
  <si>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</si>
  <si>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</si>
  <si>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</si>
  <si>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</si>
  <si>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</si>
  <si>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</si>
  <si>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</si>
  <si>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</si>
  <si>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</si>
  <si>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</si>
  <si>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</si>
  <si>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</si>
  <si>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</si>
  <si>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</si>
  <si>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</si>
  <si>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</si>
  <si>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</si>
  <si>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</si>
  <si>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</si>
  <si>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</si>
  <si>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</si>
  <si>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</si>
  <si>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</si>
  <si>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</si>
  <si>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</si>
  <si>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</si>
  <si>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</si>
  <si>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</si>
  <si>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</si>
  <si>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</si>
  <si>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</si>
  <si>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</si>
  <si>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</si>
  <si>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</si>
  <si>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</si>
  <si>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</si>
  <si>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</si>
  <si>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</si>
  <si>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</si>
  <si>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</si>
  <si>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</si>
  <si>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</si>
  <si>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</si>
  <si>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</si>
  <si>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</si>
  <si>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</si>
  <si>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</si>
  <si>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</si>
  <si>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</si>
  <si>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</si>
  <si>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</si>
  <si>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</si>
  <si>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</si>
  <si>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</si>
  <si>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</si>
  <si>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</si>
  <si>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</si>
  <si>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</si>
  <si>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</si>
  <si>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</si>
  <si>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</si>
  <si>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</si>
  <si>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</si>
  <si>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</si>
  <si>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</si>
  <si>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</si>
  <si>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</si>
  <si>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</si>
  <si>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</si>
  <si>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</si>
  <si>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</si>
  <si>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</si>
  <si>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</si>
  <si>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</si>
  <si>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</si>
  <si>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</si>
  <si>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</si>
  <si>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</si>
  <si>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</si>
  <si>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</si>
  <si>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</si>
  <si>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</si>
  <si>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</si>
  <si>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</si>
  <si>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</si>
  <si>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</si>
  <si>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</si>
  <si>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</si>
  <si>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</si>
  <si>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</si>
  <si>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</si>
  <si>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</si>
  <si>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</si>
  <si>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</si>
  <si>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</si>
  <si>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</si>
  <si>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</si>
  <si>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</si>
  <si>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</si>
  <si>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</si>
  <si>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</si>
  <si>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</si>
  <si>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</si>
  <si>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</si>
  <si>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</si>
  <si>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</si>
  <si>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</si>
  <si>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</si>
  <si>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</si>
  <si>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</si>
  <si>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</si>
  <si>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</si>
  <si>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</si>
  <si>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</si>
  <si>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</si>
  <si>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</si>
  <si>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</si>
  <si>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</si>
  <si>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</si>
  <si>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</si>
  <si>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</si>
  <si>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</si>
  <si>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</si>
  <si>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</si>
  <si>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</si>
  <si>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</si>
  <si>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</si>
  <si>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</si>
  <si>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</si>
  <si>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</si>
  <si>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</si>
  <si>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</si>
  <si>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</si>
  <si>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</si>
  <si>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</si>
  <si>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</si>
  <si>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</si>
  <si>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</si>
  <si>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</si>
  <si>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</si>
  <si>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</si>
  <si>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</si>
  <si>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</si>
  <si>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</si>
  <si>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</si>
  <si>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</si>
  <si>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</si>
  <si>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</si>
  <si>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</si>
  <si>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</si>
  <si>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</si>
  <si>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</si>
  <si>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</si>
  <si>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</si>
  <si>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</si>
  <si>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</si>
  <si>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</si>
  <si>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</si>
  <si>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</si>
  <si>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</si>
  <si>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</si>
  <si>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</si>
  <si>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</si>
  <si>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</si>
  <si>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</si>
  <si>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</si>
  <si>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</si>
  <si>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</si>
  <si>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</si>
  <si>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</si>
  <si>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</si>
  <si>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</si>
  <si>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</si>
  <si>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</si>
  <si>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</si>
  <si>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</si>
  <si>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</si>
  <si>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</si>
  <si>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</si>
  <si>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</si>
  <si>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</si>
  <si>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</si>
  <si>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</si>
  <si>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</si>
  <si>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</si>
  <si>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</si>
  <si>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</si>
  <si>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</si>
  <si>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</si>
  <si>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</si>
  <si>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</si>
  <si>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</si>
  <si>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</si>
  <si>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</si>
  <si>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</si>
  <si>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</si>
  <si>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</si>
  <si>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</si>
  <si>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</si>
  <si>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</si>
  <si>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</si>
  <si>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</si>
  <si>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</si>
  <si>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</si>
  <si>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</si>
  <si>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</si>
  <si>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</si>
  <si>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</si>
  <si>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</si>
  <si>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</si>
  <si>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</si>
  <si>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</si>
  <si>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</si>
  <si>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</si>
  <si>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</si>
  <si>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</si>
  <si>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</si>
  <si>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</si>
  <si>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</si>
  <si>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</si>
  <si>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</si>
  <si>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</si>
  <si>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</si>
  <si>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</si>
  <si>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</si>
  <si>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</si>
  <si>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</si>
  <si>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</si>
  <si>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</si>
  <si>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</si>
  <si>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</si>
  <si>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</si>
  <si>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</si>
  <si>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</si>
  <si>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</si>
  <si>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</si>
  <si>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</si>
  <si>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</si>
  <si>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</si>
  <si>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</si>
  <si>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</si>
  <si>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</si>
  <si>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</si>
  <si>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</si>
  <si>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</si>
  <si>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</si>
  <si>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</si>
  <si>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</si>
  <si>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</si>
  <si>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</si>
  <si>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</si>
  <si>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</si>
  <si>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</si>
  <si>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</si>
  <si>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</si>
  <si>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</si>
  <si>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</si>
  <si>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</si>
  <si>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</si>
  <si>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</si>
  <si>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</si>
  <si>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</si>
  <si>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</si>
  <si>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</si>
  <si>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</si>
  <si>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</si>
  <si>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</si>
  <si>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</si>
  <si>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</si>
  <si>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</si>
  <si>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</si>
  <si>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</si>
  <si>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</si>
  <si>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</si>
  <si>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</si>
  <si>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</si>
  <si>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</si>
  <si>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</si>
  <si>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</si>
  <si>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</si>
  <si>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</si>
  <si>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</si>
  <si>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</si>
  <si>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</si>
  <si>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</si>
  <si>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</si>
  <si>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</si>
  <si>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</si>
  <si>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</si>
  <si>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</si>
  <si>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</si>
  <si>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</si>
  <si>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</si>
  <si>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</si>
  <si>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</si>
  <si>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</si>
  <si>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</si>
  <si>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</si>
  <si>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</si>
  <si>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</si>
  <si>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</si>
  <si>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</si>
  <si>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</si>
  <si>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</si>
  <si>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</si>
  <si>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</si>
  <si>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</si>
  <si>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</si>
  <si>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</si>
  <si>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</si>
  <si>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</si>
  <si>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</si>
  <si>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</si>
  <si>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</si>
  <si>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</si>
  <si>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</si>
  <si>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</si>
  <si>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</si>
  <si>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</si>
  <si>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</si>
  <si>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</si>
  <si>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</si>
  <si>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</si>
  <si>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</si>
  <si>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</si>
  <si>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</si>
  <si>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</si>
  <si>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</si>
  <si>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</si>
  <si>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</si>
  <si>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</si>
  <si>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</si>
  <si>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</si>
  <si>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</si>
  <si>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</si>
  <si>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</si>
  <si>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</si>
  <si>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</si>
  <si>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</si>
  <si>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</si>
  <si>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</si>
  <si>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</si>
  <si>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</si>
  <si>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</si>
  <si>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</si>
  <si>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</si>
  <si>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</si>
  <si>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</si>
  <si>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</si>
  <si>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</si>
  <si>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</si>
  <si>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</si>
  <si>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</si>
  <si>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</si>
  <si>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</si>
  <si>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</si>
  <si>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</si>
  <si>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</si>
  <si>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</si>
  <si>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</si>
  <si>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</si>
  <si>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</si>
  <si>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</si>
  <si>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</si>
  <si>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</si>
  <si>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</si>
  <si>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</si>
  <si>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</si>
  <si>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</si>
  <si>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</si>
  <si>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</si>
  <si>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</si>
  <si>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</si>
  <si>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</si>
  <si>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</si>
  <si>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</si>
  <si>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</si>
  <si>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</si>
  <si>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</si>
  <si>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</si>
  <si>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</si>
  <si>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</si>
  <si>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</si>
  <si>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</si>
  <si>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</si>
  <si>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</si>
  <si>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</si>
  <si>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</si>
  <si>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</si>
  <si>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</si>
  <si>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</si>
  <si>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</si>
  <si>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</si>
  <si>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</si>
  <si>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</si>
  <si>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</si>
  <si>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</si>
  <si>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</si>
  <si>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</si>
  <si>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</si>
  <si>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</si>
  <si>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</si>
  <si>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</si>
  <si>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</si>
  <si>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</si>
  <si>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</si>
  <si>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</si>
  <si>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</si>
  <si>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</si>
  <si>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</si>
  <si>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</si>
  <si>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</si>
  <si>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</si>
  <si>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</si>
  <si>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</si>
  <si>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</si>
  <si>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</si>
  <si>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</si>
  <si>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</si>
  <si>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</si>
  <si>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</si>
  <si>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</si>
  <si>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</si>
  <si>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</si>
  <si>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</si>
  <si>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</si>
  <si>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</si>
  <si>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</si>
  <si>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</si>
  <si>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</si>
  <si>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</si>
  <si>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</si>
  <si>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</si>
  <si>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</si>
  <si>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</si>
  <si>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</si>
  <si>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</si>
  <si>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</si>
  <si>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</si>
  <si>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</si>
  <si>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</si>
  <si>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</si>
  <si>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</si>
  <si>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</si>
  <si>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</si>
  <si>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</si>
  <si>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</si>
  <si>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</si>
  <si>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</si>
  <si>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</si>
  <si>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</si>
  <si>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</si>
  <si>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</si>
  <si>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</si>
  <si>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</si>
  <si>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</si>
  <si>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</si>
  <si>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</si>
  <si>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</si>
  <si>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</si>
  <si>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</si>
  <si>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</si>
  <si>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</si>
  <si>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</si>
  <si>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</si>
  <si>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</si>
  <si>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</si>
  <si>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</si>
  <si>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</si>
  <si>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</si>
  <si>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</si>
  <si>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</si>
  <si>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</si>
  <si>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</si>
  <si>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</si>
  <si>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</si>
  <si>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</si>
  <si>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</si>
  <si>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</si>
  <si>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</si>
  <si>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</si>
  <si>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</si>
  <si>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</si>
  <si>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</si>
  <si>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</si>
  <si>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</si>
  <si>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</si>
  <si>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</si>
  <si>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</si>
  <si>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</si>
  <si>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</si>
  <si>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</si>
  <si>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</si>
  <si>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</si>
  <si>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</si>
  <si>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</si>
  <si>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</si>
  <si>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</si>
  <si>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</si>
  <si>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</si>
  <si>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</si>
  <si>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</si>
  <si>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</si>
  <si>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</si>
  <si>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</si>
  <si>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</si>
  <si>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</si>
  <si>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</si>
  <si>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</si>
  <si>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</si>
  <si>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</si>
  <si>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</si>
  <si>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</si>
  <si>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</si>
  <si>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</si>
  <si>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</si>
  <si>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</si>
  <si>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</si>
  <si>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</si>
  <si>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</si>
  <si>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</si>
  <si>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</si>
  <si>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</si>
  <si>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</si>
  <si>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</si>
  <si>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</si>
  <si>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</si>
  <si>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</si>
  <si>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</si>
  <si>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</si>
  <si>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</si>
  <si>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</si>
  <si>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</si>
  <si>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</si>
  <si>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</si>
  <si>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</si>
  <si>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</si>
  <si>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</si>
  <si>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</si>
  <si>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</si>
  <si>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</si>
  <si>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</si>
  <si>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</si>
  <si>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</si>
  <si>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</si>
  <si>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</si>
  <si>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</si>
  <si>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</si>
  <si>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</si>
  <si>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</si>
  <si>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</si>
  <si>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</si>
  <si>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</si>
  <si>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</si>
  <si>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</si>
  <si>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</si>
  <si>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</si>
  <si>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</si>
  <si>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</si>
  <si>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</si>
  <si>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</si>
  <si>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</si>
  <si>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</si>
  <si>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</si>
  <si>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</si>
  <si>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</si>
  <si>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</si>
  <si>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</si>
  <si>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</si>
  <si>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</si>
  <si>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</si>
  <si>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</si>
  <si>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</si>
  <si>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</si>
  <si>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</si>
  <si>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</si>
  <si>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</si>
  <si>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</si>
  <si>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</si>
  <si>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</si>
  <si>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</si>
  <si>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</si>
  <si>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</si>
  <si>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</si>
  <si>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</si>
  <si>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</si>
  <si>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</si>
  <si>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</si>
  <si>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</si>
  <si>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</si>
  <si>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</si>
  <si>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</si>
  <si>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</si>
  <si>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</si>
  <si>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</si>
  <si>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</si>
  <si>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</si>
  <si>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</si>
  <si>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</si>
  <si>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</si>
  <si>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</si>
  <si>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</si>
  <si>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</si>
  <si>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</si>
  <si>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</si>
  <si>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</si>
  <si>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</si>
  <si>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</si>
  <si>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</si>
  <si>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</si>
  <si>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</si>
  <si>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</si>
  <si>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</si>
  <si>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</si>
  <si>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</si>
  <si>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</si>
  <si>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</si>
  <si>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</si>
  <si>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</si>
  <si>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</si>
  <si>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</si>
  <si>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</si>
  <si>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</si>
  <si>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</si>
  <si>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</si>
  <si>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</si>
  <si>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</si>
  <si>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</si>
  <si>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</si>
  <si>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</si>
  <si>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</si>
  <si>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</si>
  <si>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</si>
  <si>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</si>
  <si>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</si>
  <si>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</si>
  <si>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</si>
  <si>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</si>
  <si>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</si>
  <si>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</si>
  <si>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</si>
  <si>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</si>
  <si>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</si>
  <si>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</si>
  <si>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</si>
  <si>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</si>
  <si>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</si>
  <si>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</si>
  <si>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</si>
  <si>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</si>
  <si>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</si>
  <si>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</si>
  <si>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</si>
  <si>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</si>
  <si>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</si>
  <si>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</si>
  <si>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</si>
  <si>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</si>
  <si>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</si>
  <si>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</si>
  <si>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</si>
  <si>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</si>
  <si>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</si>
  <si>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</si>
  <si>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</si>
  <si>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</si>
  <si>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</si>
  <si>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</si>
  <si>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</si>
  <si>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</si>
  <si>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</si>
  <si>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</si>
  <si>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</si>
  <si>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</si>
  <si>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</si>
  <si>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</si>
  <si>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</si>
  <si>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</si>
  <si>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</si>
  <si>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</si>
  <si>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</si>
  <si>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</si>
  <si>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</si>
  <si>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</si>
  <si>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</si>
  <si>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</si>
  <si>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</si>
  <si>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</si>
  <si>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</si>
  <si>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</si>
  <si>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</si>
  <si>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</si>
  <si>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</si>
  <si>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</si>
  <si>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</si>
  <si>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</si>
  <si>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</si>
  <si>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</si>
  <si>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</si>
  <si>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</si>
  <si>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</si>
  <si>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</si>
  <si>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</si>
  <si>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</si>
  <si>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</si>
  <si>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</si>
  <si>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</si>
  <si>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</si>
  <si>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</si>
  <si>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</si>
  <si>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</si>
  <si>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</si>
  <si>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</si>
  <si>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</si>
  <si>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</si>
  <si>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</si>
  <si>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</si>
  <si>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</si>
  <si>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</si>
  <si>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</si>
  <si>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</si>
  <si>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</si>
  <si>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</si>
  <si>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</si>
  <si>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</si>
  <si>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</si>
  <si>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</si>
  <si>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</si>
  <si>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</si>
  <si>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</si>
  <si>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</si>
  <si>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</si>
  <si>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</si>
  <si>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</si>
  <si>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</si>
  <si>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</si>
  <si>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</si>
  <si>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</si>
  <si>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</si>
  <si>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</si>
  <si>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</si>
  <si>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</si>
  <si>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</si>
  <si>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</si>
  <si>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</si>
  <si>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</si>
  <si>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</si>
  <si>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</si>
  <si>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</si>
  <si>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</si>
  <si>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</si>
  <si>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</si>
  <si>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</si>
  <si>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</si>
  <si>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</si>
  <si>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</si>
  <si>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</si>
  <si>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</si>
  <si>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</si>
  <si>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</si>
  <si>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</si>
  <si>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</si>
  <si>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</si>
  <si>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</si>
  <si>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</si>
  <si>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</si>
  <si>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</si>
  <si>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</si>
  <si>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</si>
  <si>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</si>
  <si>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</si>
  <si>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</si>
  <si>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</si>
  <si>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</si>
  <si>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</si>
  <si>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</si>
  <si>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</si>
  <si>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</si>
  <si>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</si>
  <si>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</si>
  <si>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</si>
  <si>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</si>
  <si>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</si>
  <si>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</si>
  <si>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</si>
  <si>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</si>
  <si>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</si>
  <si>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</si>
  <si>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</si>
  <si>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</si>
  <si>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</si>
  <si>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</si>
  <si>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</si>
  <si>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</si>
  <si>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</si>
  <si>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</si>
  <si>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</si>
  <si>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</si>
  <si>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</si>
  <si>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</si>
  <si>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</si>
  <si>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</si>
  <si>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</si>
  <si>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</si>
  <si>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</si>
  <si>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</si>
  <si>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</si>
  <si>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</si>
  <si>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</si>
  <si>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</si>
  <si>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</si>
  <si>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</si>
  <si>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</si>
  <si>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</si>
  <si>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</si>
  <si>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</si>
  <si>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</si>
  <si>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</si>
  <si>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</si>
  <si>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</si>
  <si>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</si>
  <si>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</si>
  <si>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</si>
  <si>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</si>
  <si>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</si>
  <si>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</si>
  <si>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</si>
  <si>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</si>
  <si>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</si>
  <si>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</si>
  <si>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</si>
  <si>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</si>
  <si>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</si>
  <si>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</si>
  <si>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</si>
  <si>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</si>
  <si>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</si>
  <si>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</si>
  <si>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</si>
  <si>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</si>
  <si>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</si>
  <si>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</si>
  <si>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</si>
  <si>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</si>
  <si>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</si>
  <si>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</si>
  <si>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</si>
  <si>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</si>
  <si>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</si>
  <si>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</si>
  <si>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</si>
  <si>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</si>
  <si>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</si>
  <si>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</si>
  <si>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</si>
  <si>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</si>
  <si>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</si>
  <si>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</si>
  <si>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</si>
  <si>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</si>
  <si>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</si>
  <si>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</si>
  <si>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</si>
  <si>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</si>
  <si>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</si>
  <si>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</si>
  <si>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</si>
  <si>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</si>
  <si>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</si>
  <si>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</si>
  <si>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</si>
  <si>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</si>
  <si>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</si>
  <si>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</si>
  <si>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</si>
  <si>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</si>
  <si>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</si>
  <si>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</si>
  <si>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</si>
  <si>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</si>
  <si>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</si>
  <si>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</si>
  <si>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</si>
  <si>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</si>
  <si>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</si>
  <si>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</si>
  <si>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</si>
  <si>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</si>
  <si>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</si>
  <si>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</si>
  <si>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</si>
  <si>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</si>
  <si>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</si>
  <si>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</si>
  <si>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</si>
  <si>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</si>
  <si>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</si>
  <si>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</si>
  <si>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</si>
  <si>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</si>
  <si>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</si>
  <si>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</si>
  <si>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</si>
  <si>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</si>
  <si>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</si>
  <si>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</si>
  <si>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</si>
  <si>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</si>
  <si>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</si>
  <si>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</si>
  <si>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</si>
  <si>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</si>
  <si>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</si>
  <si>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</si>
  <si>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</si>
  <si>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</si>
  <si>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</si>
  <si>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</si>
  <si>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</si>
  <si>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</si>
  <si>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</si>
  <si>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</si>
  <si>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</si>
  <si>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</si>
  <si>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</si>
  <si>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</si>
  <si>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</si>
  <si>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</si>
  <si>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</si>
  <si>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</si>
  <si>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</si>
  <si>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</si>
  <si>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</si>
  <si>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</si>
  <si>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</si>
  <si>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</si>
  <si>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</si>
  <si>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</si>
  <si>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</si>
  <si>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</si>
  <si>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</si>
  <si>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</si>
  <si>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</si>
  <si>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</si>
  <si>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</si>
  <si>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</si>
  <si>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</si>
  <si>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</si>
  <si>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</si>
  <si>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</si>
  <si>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</si>
  <si>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</si>
  <si>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</si>
  <si>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</si>
  <si>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</si>
  <si>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</si>
  <si>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</si>
  <si>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</si>
  <si>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</si>
  <si>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</si>
  <si>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</si>
  <si>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</si>
  <si>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</si>
  <si>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</si>
  <si>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</si>
  <si>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</si>
  <si>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</si>
  <si>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</si>
  <si>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</si>
  <si>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</si>
  <si>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</si>
  <si>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</si>
  <si>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</si>
  <si>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</si>
  <si>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</si>
  <si>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</si>
  <si>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</si>
  <si>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</si>
  <si>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</si>
  <si>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</si>
  <si>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</si>
  <si>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</si>
  <si>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</si>
  <si>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</si>
  <si>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</si>
  <si>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</si>
  <si>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</si>
  <si>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</si>
  <si>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</si>
  <si>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</si>
  <si>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</si>
  <si>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</si>
  <si>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</si>
  <si>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</si>
  <si>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</si>
  <si>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</si>
  <si>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</si>
  <si>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</si>
  <si>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</si>
  <si>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</si>
  <si>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</si>
  <si>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</si>
  <si>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</si>
  <si>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</si>
  <si>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</si>
  <si>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</si>
  <si>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</si>
  <si>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</si>
  <si>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</si>
  <si>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</si>
  <si>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</si>
  <si>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</si>
  <si>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</si>
  <si>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</si>
  <si>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</si>
  <si>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</si>
  <si>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</si>
  <si>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</si>
  <si>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</si>
  <si>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</si>
  <si>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</si>
  <si>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</si>
  <si>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</si>
  <si>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</si>
  <si>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</si>
  <si>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</si>
  <si>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</si>
  <si>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</si>
  <si>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</si>
  <si>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</si>
  <si>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</si>
  <si>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</si>
  <si>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</si>
  <si>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</si>
  <si>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</si>
  <si>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</si>
  <si>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</si>
  <si>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</si>
  <si>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</si>
  <si>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</si>
  <si>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</si>
  <si>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</si>
  <si>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</si>
  <si>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</si>
  <si>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</si>
  <si>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</si>
  <si>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</si>
  <si>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</si>
  <si>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</si>
  <si>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</si>
  <si>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</si>
  <si>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</si>
  <si>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</si>
  <si>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</si>
  <si>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</si>
  <si>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</si>
  <si>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</si>
  <si>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</si>
  <si>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</si>
  <si>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</si>
  <si>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</si>
  <si>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</si>
  <si>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</si>
  <si>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</si>
  <si>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</si>
  <si>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</si>
  <si>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</si>
  <si>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</si>
  <si>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</si>
  <si>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</si>
  <si>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</si>
  <si>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</si>
  <si>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</si>
  <si>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</si>
  <si>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</si>
  <si>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</si>
  <si>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</si>
  <si>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</si>
  <si>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</si>
  <si>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</si>
  <si>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</si>
  <si>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</si>
  <si>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</si>
  <si>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</si>
  <si>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</si>
  <si>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</si>
  <si>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</si>
  <si>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</si>
  <si>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</si>
  <si>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</si>
  <si>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</si>
  <si>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</si>
  <si>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</si>
  <si>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</si>
  <si>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</si>
  <si>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</si>
  <si>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</si>
  <si>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</si>
  <si>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</si>
  <si>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</si>
  <si>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</si>
  <si>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</si>
  <si>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</si>
  <si>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</si>
  <si>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</si>
  <si>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</si>
  <si>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</si>
  <si>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</si>
  <si>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</si>
  <si>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</si>
  <si>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</si>
  <si>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</si>
  <si>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</si>
  <si>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</si>
  <si>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</si>
  <si>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</si>
  <si>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</si>
  <si>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</si>
  <si>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</si>
  <si>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</si>
  <si>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</si>
  <si>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</si>
  <si>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</si>
  <si>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</si>
  <si>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</si>
  <si>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</si>
  <si>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</si>
  <si>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</si>
  <si>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</si>
  <si>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</si>
  <si>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</si>
  <si>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</si>
  <si>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</si>
  <si>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</si>
  <si>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</si>
  <si>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</si>
  <si>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</si>
  <si>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</si>
  <si>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</si>
  <si>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</si>
  <si>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</si>
  <si>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</si>
  <si>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</si>
  <si>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</si>
  <si>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</si>
  <si>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</si>
  <si>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</si>
  <si>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</si>
  <si>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</si>
  <si>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</si>
  <si>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</si>
  <si>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</si>
  <si>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</si>
  <si>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</si>
  <si>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</si>
  <si>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</si>
  <si>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</si>
  <si>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</si>
  <si>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</si>
  <si>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</si>
  <si>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</si>
  <si>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</si>
  <si>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</si>
  <si>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</si>
  <si>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</si>
  <si>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</si>
  <si>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</si>
  <si>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</si>
  <si>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</si>
  <si>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</si>
  <si>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</si>
  <si>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</si>
  <si>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</si>
  <si>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</si>
  <si>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</si>
  <si>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</si>
  <si>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</si>
  <si>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</si>
  <si>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</si>
  <si>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</si>
  <si>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</si>
  <si>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</si>
  <si>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</si>
  <si>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</si>
  <si>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</si>
  <si>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</si>
  <si>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</si>
  <si>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</si>
  <si>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</si>
  <si>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</si>
  <si>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</si>
  <si>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</si>
  <si>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</si>
  <si>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</si>
  <si>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</si>
  <si>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</si>
  <si>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</si>
  <si>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</si>
  <si>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</si>
  <si>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</si>
  <si>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</si>
  <si>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</si>
  <si>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</si>
  <si>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</si>
  <si>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</si>
  <si>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</si>
  <si>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</si>
  <si>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</si>
  <si>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</si>
  <si>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</si>
  <si>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</si>
  <si>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</si>
  <si>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</si>
  <si>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</si>
  <si>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</si>
  <si>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</si>
  <si>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</si>
  <si>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</si>
  <si>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</si>
  <si>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</si>
  <si>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</si>
  <si>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</si>
  <si>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</si>
  <si>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</si>
  <si>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</si>
  <si>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</si>
  <si>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</si>
  <si>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</si>
  <si>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</si>
  <si>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</si>
  <si>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</si>
  <si>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</si>
  <si>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</si>
  <si>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</si>
  <si>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</si>
  <si>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</si>
  <si>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</si>
  <si>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</si>
  <si>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</si>
  <si>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</si>
  <si>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</si>
  <si>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</si>
  <si>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</si>
  <si>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</si>
  <si>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</si>
  <si>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</si>
  <si>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</si>
  <si>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</si>
  <si>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</si>
  <si>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</si>
  <si>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</si>
  <si>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</si>
  <si>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</si>
  <si>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</si>
  <si>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</si>
  <si>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</si>
  <si>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</si>
  <si>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</si>
  <si>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</si>
  <si>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</si>
  <si>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</si>
  <si>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</si>
  <si>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</si>
  <si>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</si>
  <si>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</si>
  <si>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</si>
  <si>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</si>
  <si>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</si>
  <si>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</si>
  <si>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</si>
  <si>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</si>
  <si>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</si>
  <si>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</si>
  <si>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</si>
  <si>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</si>
  <si>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</si>
  <si>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</si>
  <si>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</si>
  <si>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</si>
  <si>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</si>
  <si>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</si>
  <si>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</si>
  <si>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</si>
  <si>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</si>
  <si>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</si>
  <si>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</si>
  <si>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</si>
  <si>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</si>
  <si>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</si>
  <si>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</si>
  <si>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</si>
  <si>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</si>
  <si>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</si>
  <si>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</si>
  <si>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</si>
  <si>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</si>
  <si>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</si>
  <si>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</si>
  <si>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</si>
  <si>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</si>
  <si>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</si>
  <si>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</si>
  <si>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</si>
  <si>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</si>
  <si>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</si>
  <si>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</si>
  <si>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</si>
  <si>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</si>
  <si>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</si>
  <si>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</si>
  <si>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</si>
  <si>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</si>
  <si>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</si>
  <si>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</si>
  <si>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</si>
  <si>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</si>
  <si>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</si>
  <si>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</si>
  <si>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</si>
  <si>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</si>
  <si>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</si>
  <si>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</si>
  <si>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</si>
  <si>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</si>
  <si>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</si>
  <si>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</si>
  <si>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</si>
  <si>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</si>
  <si>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</si>
  <si>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</si>
  <si>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</si>
  <si>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</si>
  <si>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</si>
  <si>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</si>
  <si>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</si>
  <si>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</si>
  <si>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</si>
  <si>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</si>
  <si>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</si>
  <si>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</si>
  <si>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</si>
  <si>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</si>
  <si>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</si>
  <si>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</si>
  <si>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</si>
  <si>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</si>
  <si>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</si>
  <si>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</si>
  <si>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</si>
  <si>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</si>
  <si>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</si>
  <si>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</si>
  <si>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</si>
  <si>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</si>
  <si>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</si>
  <si>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</si>
  <si>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</si>
  <si>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</si>
  <si>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</si>
  <si>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</si>
  <si>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</si>
  <si>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</si>
  <si>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</si>
  <si>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</si>
  <si>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</si>
  <si>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</si>
  <si>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</si>
  <si>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</si>
  <si>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</si>
  <si>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</si>
  <si>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</si>
  <si>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</si>
  <si>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</si>
  <si>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</si>
  <si>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</si>
  <si>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</si>
  <si>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</si>
  <si>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</si>
  <si>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</si>
  <si>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</si>
  <si>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</si>
  <si>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</si>
  <si>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</si>
  <si>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</si>
  <si>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</si>
  <si>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</si>
  <si>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</si>
  <si>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</si>
  <si>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</si>
  <si>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</si>
  <si>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</si>
  <si>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</si>
  <si>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</si>
  <si>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</si>
  <si>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</si>
  <si>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</si>
  <si>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</si>
  <si>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</si>
  <si>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</si>
  <si>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</si>
  <si>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</si>
  <si>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</si>
  <si>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</si>
  <si>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</si>
  <si>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</si>
  <si>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</si>
  <si>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</si>
  <si>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</si>
  <si>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</si>
  <si>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</si>
  <si>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</si>
  <si>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</si>
  <si>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</si>
  <si>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</si>
  <si>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</si>
  <si>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</si>
  <si>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</si>
  <si>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</si>
  <si>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</si>
  <si>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</si>
  <si>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</si>
  <si>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</si>
  <si>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</si>
  <si>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</si>
  <si>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</si>
  <si>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</si>
  <si>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</si>
  <si>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</si>
  <si>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</si>
  <si>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</si>
  <si>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</si>
  <si>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</si>
  <si>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</si>
  <si>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</si>
  <si>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</si>
  <si>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</si>
  <si>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</si>
  <si>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</si>
  <si>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</si>
  <si>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</si>
  <si>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</si>
  <si>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</si>
  <si>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</si>
  <si>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</si>
  <si>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</si>
  <si>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</si>
  <si>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</si>
  <si>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</si>
  <si>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</si>
  <si>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</si>
  <si>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</si>
  <si>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</si>
  <si>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</si>
  <si>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</si>
  <si>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</si>
  <si>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</si>
  <si>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</si>
  <si>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</si>
  <si>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</si>
  <si>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</si>
  <si>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</si>
  <si>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</si>
  <si>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</si>
  <si>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</si>
  <si>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</si>
  <si>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</si>
  <si>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</si>
  <si>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</si>
  <si>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</si>
  <si>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</si>
  <si>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</si>
  <si>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</si>
  <si>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</si>
  <si>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</si>
  <si>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</si>
  <si>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</si>
  <si>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</si>
  <si>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</si>
  <si>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</si>
  <si>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</si>
  <si>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</si>
  <si>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</si>
  <si>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</si>
  <si>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</si>
  <si>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</si>
  <si>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</si>
  <si>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</si>
  <si>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</si>
  <si>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</si>
  <si>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</si>
  <si>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</si>
  <si>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</si>
  <si>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</si>
  <si>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</si>
  <si>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</si>
  <si>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</si>
  <si>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</si>
  <si>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</si>
  <si>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</si>
  <si>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</si>
  <si>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</si>
  <si>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</si>
  <si>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</si>
  <si>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</si>
  <si>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</si>
  <si>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</si>
  <si>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</si>
  <si>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</si>
  <si>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</si>
  <si>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</si>
  <si>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</si>
  <si>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</si>
  <si>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</si>
  <si>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</si>
  <si>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</si>
  <si>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</si>
  <si>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</si>
  <si>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</si>
  <si>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</si>
  <si>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</si>
  <si>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</si>
  <si>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</si>
  <si>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</si>
  <si>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</si>
  <si>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</si>
  <si>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</si>
  <si>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</si>
  <si>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</si>
  <si>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</si>
  <si>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</si>
  <si>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</si>
  <si>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</si>
  <si>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</si>
  <si>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</si>
  <si>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</si>
  <si>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</si>
  <si>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</si>
  <si>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</si>
  <si>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</si>
  <si>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</si>
  <si>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</si>
  <si>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</si>
  <si>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</si>
  <si>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</si>
  <si>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</si>
  <si>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</si>
  <si>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</si>
  <si>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</si>
  <si>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</si>
  <si>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</si>
  <si>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</si>
  <si>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</si>
  <si>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</si>
  <si>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</si>
  <si>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</si>
  <si>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</si>
  <si>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</si>
  <si>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</si>
  <si>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</si>
  <si>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</si>
  <si>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</si>
  <si>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</si>
  <si>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</si>
  <si>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</si>
  <si>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</si>
  <si>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</si>
  <si>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</si>
  <si>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</si>
  <si>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</si>
  <si>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</si>
  <si>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</si>
  <si>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</si>
  <si>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</si>
  <si>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</si>
  <si>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</si>
  <si>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</si>
  <si>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</si>
  <si>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</si>
  <si>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</si>
  <si>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</si>
  <si>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</si>
  <si>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</si>
  <si>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</si>
  <si>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</si>
  <si>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</si>
  <si>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</si>
  <si>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</si>
  <si>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</si>
  <si>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</si>
  <si>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</si>
  <si>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</si>
  <si>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</si>
  <si>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</si>
  <si>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</si>
  <si>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</si>
  <si>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</si>
  <si>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</si>
  <si>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</si>
  <si>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</si>
  <si>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</si>
  <si>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</si>
  <si>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</si>
  <si>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</si>
  <si>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</si>
  <si>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</si>
  <si>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</si>
  <si>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</si>
  <si>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</si>
  <si>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</si>
  <si>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</si>
  <si>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</si>
  <si>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</si>
  <si>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</si>
  <si>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</si>
  <si>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</si>
  <si>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</si>
  <si>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</si>
  <si>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</si>
  <si>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</si>
  <si>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</si>
  <si>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</si>
  <si>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</si>
  <si>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</si>
  <si>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</si>
  <si>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</si>
  <si>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</si>
  <si>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</si>
  <si>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</si>
  <si>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</si>
  <si>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</si>
  <si>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</si>
  <si>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</si>
  <si>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</si>
  <si>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</si>
  <si>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</si>
  <si>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</si>
  <si>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</si>
  <si>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</si>
  <si>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</si>
  <si>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</si>
  <si>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</si>
  <si>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</si>
  <si>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</si>
  <si>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</si>
  <si>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</si>
  <si>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</si>
  <si>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</si>
  <si>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</si>
  <si>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</si>
  <si>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</si>
  <si>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</si>
  <si>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</si>
  <si>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</si>
  <si>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</si>
  <si>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</si>
  <si>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</si>
  <si>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</si>
  <si>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</si>
  <si>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</si>
  <si>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</si>
  <si>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</si>
  <si>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</si>
  <si>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</si>
  <si>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</si>
  <si>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</si>
  <si>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</si>
  <si>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</si>
  <si>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</si>
  <si>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</si>
  <si>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</si>
  <si>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</si>
  <si>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</si>
  <si>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</si>
  <si>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</si>
  <si>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</si>
  <si>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</si>
  <si>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</si>
  <si>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</si>
  <si>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</si>
  <si>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</si>
  <si>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</si>
  <si>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</si>
  <si>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</si>
  <si>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</si>
  <si>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</si>
  <si>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</si>
  <si>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</si>
  <si>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</si>
  <si>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</si>
  <si>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</si>
  <si>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</si>
  <si>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</si>
  <si>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</si>
  <si>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</si>
  <si>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</si>
  <si>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</si>
  <si>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</si>
  <si>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</si>
  <si>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</si>
  <si>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</si>
  <si>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</si>
  <si>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</si>
  <si>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</si>
  <si>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</si>
  <si>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</si>
  <si>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</si>
  <si>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</si>
  <si>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</si>
  <si>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</si>
  <si>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</si>
  <si>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</si>
  <si>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</si>
  <si>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</si>
  <si>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</si>
  <si>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</si>
  <si>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</si>
  <si>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</si>
  <si>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</si>
  <si>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</si>
  <si>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</si>
  <si>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</si>
  <si>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</si>
  <si>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</si>
  <si>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</si>
  <si>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</si>
  <si>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</si>
  <si>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</si>
  <si>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</si>
  <si>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</si>
  <si>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</si>
  <si>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</si>
  <si>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</si>
  <si>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</si>
  <si>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</si>
  <si>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</si>
  <si>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</si>
  <si>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</si>
  <si>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</si>
  <si>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</si>
  <si>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</si>
  <si>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</si>
  <si>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</si>
  <si>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</si>
  <si>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</si>
  <si>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</si>
  <si>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</si>
  <si>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</si>
  <si>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</si>
  <si>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</si>
  <si>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</si>
  <si>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</si>
  <si>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</si>
  <si>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</si>
  <si>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</si>
  <si>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</si>
  <si>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</si>
  <si>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</si>
  <si>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</si>
  <si>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</si>
  <si>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</si>
  <si>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</si>
  <si>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</si>
  <si>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</si>
  <si>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</si>
  <si>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</si>
  <si>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</si>
  <si>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</si>
  <si>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</si>
  <si>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</si>
  <si>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</si>
  <si>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</si>
  <si>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</si>
  <si>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</si>
  <si>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</si>
  <si>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</si>
  <si>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</si>
  <si>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</si>
  <si>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</si>
  <si>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</si>
  <si>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</si>
  <si>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</si>
  <si>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</si>
  <si>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</si>
  <si>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</si>
  <si>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</si>
  <si>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</si>
  <si>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</si>
  <si>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</si>
  <si>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</si>
  <si>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</si>
  <si>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</si>
  <si>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</si>
  <si>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</si>
  <si>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</si>
  <si>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</si>
  <si>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</si>
  <si>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</si>
  <si>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</si>
  <si>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</si>
  <si>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</si>
  <si>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</si>
  <si>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</si>
  <si>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</si>
  <si>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</si>
  <si>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</si>
  <si>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</si>
  <si>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</si>
  <si>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</si>
  <si>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</si>
  <si>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</si>
  <si>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</si>
  <si>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</si>
  <si>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</si>
  <si>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</si>
  <si>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</si>
  <si>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</si>
  <si>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</si>
  <si>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</si>
  <si>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</si>
  <si>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</si>
  <si>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</si>
  <si>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</si>
  <si>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</si>
  <si>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</si>
  <si>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</si>
  <si>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</si>
  <si>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</si>
  <si>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</si>
  <si>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</si>
  <si>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</si>
  <si>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</si>
  <si>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</si>
  <si>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</si>
  <si>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</si>
  <si>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</si>
  <si>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</si>
  <si>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</si>
  <si>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</si>
  <si>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</si>
  <si>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</si>
  <si>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</si>
  <si>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</si>
  <si>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</si>
  <si>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</si>
  <si>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</si>
  <si>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</si>
  <si>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</si>
  <si>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</si>
  <si>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</si>
  <si>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</si>
  <si>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</si>
  <si>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</si>
  <si>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</si>
  <si>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</si>
  <si>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</si>
  <si>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</si>
  <si>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</si>
  <si>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</si>
  <si>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</si>
  <si>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</si>
  <si>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</si>
  <si>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</si>
  <si>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</si>
  <si>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</si>
  <si>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</si>
  <si>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</si>
  <si>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</si>
  <si>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</si>
  <si>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</si>
  <si>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</si>
  <si>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</si>
  <si>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</si>
  <si>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</si>
  <si>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</si>
  <si>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</si>
  <si>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</si>
  <si>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</si>
  <si>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</si>
  <si>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</si>
  <si>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</si>
  <si>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</si>
  <si>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</si>
  <si>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</si>
  <si>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</si>
  <si>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</si>
  <si>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</si>
  <si>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</si>
  <si>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</si>
  <si>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</si>
  <si>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</si>
  <si>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</si>
  <si>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</si>
  <si>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</si>
  <si>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</si>
  <si>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</si>
  <si>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</si>
  <si>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</si>
  <si>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</si>
  <si>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</si>
  <si>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</si>
  <si>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</si>
  <si>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</si>
  <si>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</si>
  <si>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</si>
  <si>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</si>
  <si>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</si>
  <si>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</si>
  <si>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</si>
  <si>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</si>
  <si>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</si>
  <si>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</si>
  <si>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</si>
  <si>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</si>
  <si>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</si>
  <si>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</si>
  <si>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</si>
  <si>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</si>
  <si>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</si>
  <si>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</si>
  <si>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</si>
  <si>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</si>
  <si>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</si>
  <si>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</si>
  <si>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</si>
  <si>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</si>
  <si>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</si>
  <si>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</si>
  <si>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</si>
  <si>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</si>
  <si>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</si>
  <si>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</si>
  <si>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</si>
  <si>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</si>
  <si>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</si>
  <si>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</si>
  <si>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</si>
  <si>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</si>
  <si>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</si>
  <si>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</si>
  <si>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</si>
  <si>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</si>
  <si>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</si>
  <si>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</si>
  <si>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</si>
  <si>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</si>
  <si>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</si>
  <si>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</si>
  <si>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</si>
  <si>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</si>
  <si>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</si>
  <si>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</si>
  <si>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</si>
  <si>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</si>
  <si>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</si>
  <si>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</si>
  <si>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</si>
  <si>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</si>
  <si>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</si>
  <si>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</si>
  <si>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</si>
  <si>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</si>
  <si>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</si>
  <si>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</si>
  <si>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</si>
  <si>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</si>
  <si>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</si>
  <si>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</si>
  <si>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</si>
  <si>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</si>
  <si>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</si>
  <si>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</si>
  <si>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</si>
  <si>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</si>
  <si>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</si>
  <si>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</si>
  <si>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</si>
  <si>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</si>
  <si>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</si>
  <si>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</si>
  <si>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</si>
  <si>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</si>
  <si>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</si>
  <si>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</si>
  <si>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</si>
  <si>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</si>
  <si>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</si>
  <si>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</si>
  <si>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</si>
  <si>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</si>
  <si>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</si>
  <si>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</si>
  <si>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</si>
  <si>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</si>
  <si>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</si>
  <si>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</si>
  <si>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</si>
  <si>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</si>
  <si>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</si>
  <si>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</si>
  <si>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</si>
  <si>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</si>
  <si>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</si>
  <si>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</si>
  <si>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</si>
  <si>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</si>
  <si>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</si>
  <si>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</si>
  <si>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</si>
  <si>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</si>
  <si>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</si>
  <si>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</si>
  <si>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</si>
  <si>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</si>
  <si>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</si>
  <si>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</si>
  <si>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</si>
  <si>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</si>
  <si>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</si>
  <si>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</si>
  <si>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</si>
  <si>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</si>
  <si>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</si>
  <si>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</si>
  <si>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</si>
  <si>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</si>
  <si>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</si>
  <si>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</si>
  <si>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</si>
  <si>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</si>
  <si>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</si>
  <si>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</si>
  <si>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</si>
  <si>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</si>
  <si>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</si>
  <si>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</si>
  <si>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</si>
  <si>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</si>
  <si>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</si>
  <si>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</si>
  <si>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</si>
  <si>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</si>
  <si>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</si>
  <si>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</si>
  <si>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</si>
  <si>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</si>
  <si>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</si>
  <si>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</si>
  <si>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</si>
  <si>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</si>
  <si>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</si>
  <si>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</si>
  <si>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</si>
  <si>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</si>
  <si>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</si>
  <si>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</si>
  <si>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</si>
  <si>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</si>
  <si>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</si>
  <si>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</si>
  <si>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</si>
  <si>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</si>
  <si>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</si>
  <si>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</si>
  <si>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</si>
  <si>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</si>
  <si>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</si>
  <si>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</si>
  <si>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</si>
  <si>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</si>
  <si>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</si>
  <si>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</si>
  <si>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</si>
  <si>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</si>
  <si>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</si>
  <si>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</si>
  <si>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</si>
  <si>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</si>
  <si>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</si>
  <si>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</si>
  <si>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</si>
  <si>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</si>
  <si>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</si>
  <si>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</si>
  <si>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</si>
  <si>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</si>
  <si>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</si>
  <si>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</si>
  <si>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</si>
  <si>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</si>
  <si>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</si>
  <si>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</si>
  <si>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</si>
  <si>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</si>
  <si>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</si>
  <si>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</si>
  <si>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</si>
  <si>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</si>
  <si>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</si>
  <si>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</si>
  <si>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</si>
  <si>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</si>
  <si>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</si>
  <si>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</si>
  <si>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</si>
  <si>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</si>
  <si>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</si>
  <si>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</si>
  <si>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</si>
  <si>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</si>
  <si>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</si>
  <si>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</si>
  <si>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</si>
  <si>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</si>
  <si>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</si>
  <si>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</si>
  <si>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</si>
  <si>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</si>
  <si>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</si>
  <si>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</si>
  <si>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</si>
  <si>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</si>
  <si>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</si>
  <si>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</si>
  <si>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</si>
  <si>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</si>
  <si>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</si>
  <si>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</si>
  <si>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</si>
  <si>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</si>
  <si>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</si>
  <si>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</si>
  <si>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</si>
  <si>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</si>
  <si>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</si>
  <si>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</si>
  <si>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</si>
  <si>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</si>
  <si>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</si>
  <si>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</si>
  <si>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</si>
  <si>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</si>
  <si>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</si>
  <si>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</si>
  <si>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</si>
  <si>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</si>
  <si>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</si>
  <si>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</si>
  <si>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</si>
  <si>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</si>
  <si>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</si>
  <si>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</si>
  <si>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</si>
  <si>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</si>
  <si>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</si>
  <si>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</si>
  <si>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</si>
  <si>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</si>
  <si>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</si>
  <si>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</si>
  <si>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</si>
  <si>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</si>
  <si>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</si>
  <si>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</si>
  <si>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</si>
  <si>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</si>
  <si>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</si>
  <si>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</si>
  <si>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</si>
  <si>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</si>
  <si>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</si>
  <si>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</si>
  <si>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</si>
  <si>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</si>
  <si>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</si>
  <si>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</si>
  <si>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</si>
  <si>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</si>
  <si>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</si>
  <si>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</si>
  <si>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</si>
  <si>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</si>
  <si>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</si>
  <si>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</si>
  <si>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</si>
  <si>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</si>
  <si>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</si>
  <si>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</si>
  <si>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</si>
  <si>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</si>
  <si>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</si>
  <si>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</si>
  <si>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</si>
  <si>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</si>
  <si>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</si>
  <si>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</si>
  <si>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</si>
  <si>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</si>
  <si>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</si>
  <si>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</si>
  <si>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</si>
  <si>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</si>
  <si>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</si>
  <si>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</si>
  <si>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</si>
  <si>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</si>
  <si>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</si>
  <si>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</si>
  <si>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</si>
  <si>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</si>
  <si>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</si>
  <si>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</si>
  <si>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</si>
  <si>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</si>
  <si>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</si>
  <si>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</si>
  <si>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</si>
  <si>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</si>
  <si>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</si>
  <si>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</si>
  <si>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</si>
  <si>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</si>
  <si>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</si>
  <si>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</si>
  <si>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</si>
  <si>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</si>
  <si>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</si>
  <si>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</si>
  <si>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</si>
  <si>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</si>
  <si>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</si>
  <si>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</si>
  <si>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</si>
  <si>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</si>
  <si>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</si>
  <si>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</si>
  <si>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</si>
  <si>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</si>
  <si>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</si>
  <si>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</si>
  <si>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</si>
  <si>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</si>
  <si>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</si>
  <si>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</si>
  <si>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</si>
  <si>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</si>
  <si>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</si>
  <si>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</si>
  <si>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</si>
  <si>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</si>
  <si>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</si>
  <si>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</si>
  <si>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</si>
  <si>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</si>
  <si>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</si>
  <si>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</si>
  <si>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</si>
  <si>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</si>
  <si>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</si>
  <si>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</si>
  <si>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</si>
  <si>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</si>
  <si>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</si>
  <si>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</si>
  <si>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</si>
  <si>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</si>
  <si>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</si>
  <si>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</si>
  <si>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</si>
  <si>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</si>
  <si>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</si>
  <si>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</si>
  <si>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</si>
  <si>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</si>
  <si>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</si>
  <si>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</si>
  <si>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</si>
  <si>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</si>
  <si>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</si>
  <si>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</si>
  <si>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</si>
  <si>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</si>
  <si>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</si>
  <si>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</si>
  <si>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</si>
  <si>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</si>
  <si>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</si>
  <si>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</si>
  <si>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</si>
  <si>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</si>
  <si>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</si>
  <si>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</si>
  <si>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</si>
  <si>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</si>
  <si>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</si>
  <si>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</si>
  <si>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</si>
  <si>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</si>
  <si>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</si>
  <si>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</si>
  <si>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</si>
  <si>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</si>
  <si>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</si>
  <si>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</si>
  <si>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</si>
  <si>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</si>
  <si>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</si>
  <si>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</si>
  <si>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</si>
  <si>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</si>
  <si>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</si>
  <si>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</si>
  <si>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</si>
  <si>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</si>
  <si>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</si>
  <si>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</si>
  <si>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</si>
  <si>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</si>
  <si>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</si>
  <si>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</si>
  <si>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</si>
  <si>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</si>
  <si>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</si>
  <si>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</si>
  <si>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</si>
  <si>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</si>
  <si>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</si>
  <si>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</si>
  <si>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</si>
  <si>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</si>
  <si>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</si>
  <si>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</si>
  <si>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</si>
  <si>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</si>
  <si>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</si>
  <si>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</si>
  <si>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</si>
  <si>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</si>
  <si>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</si>
  <si>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</si>
  <si>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</si>
  <si>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</si>
  <si>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</si>
  <si>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</si>
  <si>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</si>
  <si>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</si>
  <si>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</si>
  <si>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</si>
  <si>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</si>
  <si>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</si>
  <si>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</si>
  <si>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</si>
  <si>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</si>
  <si>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</si>
  <si>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</si>
  <si>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</si>
  <si>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</si>
  <si>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</si>
  <si>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</si>
  <si>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</si>
  <si>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</si>
  <si>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</si>
  <si>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</si>
  <si>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</si>
  <si>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</si>
  <si>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</si>
  <si>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</si>
  <si>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</si>
  <si>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</si>
  <si>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</si>
  <si>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</si>
  <si>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</si>
  <si>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</si>
  <si>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</si>
  <si>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</si>
  <si>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</si>
  <si>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</si>
  <si>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</si>
  <si>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</si>
  <si>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</si>
  <si>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</si>
  <si>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</si>
  <si>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</si>
  <si>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</si>
  <si>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</si>
  <si>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</si>
  <si>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</si>
  <si>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</si>
  <si>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</si>
  <si>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</si>
  <si>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</si>
  <si>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</si>
  <si>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</si>
  <si>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</si>
  <si>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</si>
  <si>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</si>
  <si>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</si>
  <si>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</si>
  <si>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</si>
  <si>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</si>
  <si>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</si>
  <si>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</si>
  <si>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</si>
  <si>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</si>
  <si>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</si>
  <si>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</si>
  <si>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</si>
  <si>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</si>
  <si>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</si>
  <si>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</si>
  <si>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</si>
  <si>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</si>
  <si>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</si>
  <si>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</si>
  <si>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</si>
  <si>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</si>
  <si>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</si>
  <si>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</si>
  <si>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</si>
  <si>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</si>
  <si>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</si>
  <si>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</si>
  <si>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</si>
  <si>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</si>
  <si>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</si>
  <si>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</si>
  <si>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</si>
  <si>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</si>
  <si>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</si>
  <si>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</si>
  <si>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</si>
  <si>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</si>
  <si>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</si>
  <si>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</si>
  <si>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</si>
  <si>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</si>
  <si>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</si>
  <si>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</si>
  <si>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</si>
  <si>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</si>
  <si>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</si>
  <si>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</si>
  <si>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</si>
  <si>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</si>
  <si>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</si>
  <si>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</si>
  <si>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</si>
  <si>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</si>
  <si>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</si>
  <si>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</si>
  <si>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</si>
  <si>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</si>
  <si>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</si>
  <si>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</si>
  <si>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</si>
  <si>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</si>
  <si>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</si>
  <si>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</si>
  <si>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</si>
  <si>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</si>
  <si>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</si>
  <si>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</si>
  <si>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</si>
  <si>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</si>
  <si>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</si>
  <si>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</si>
  <si>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</si>
  <si>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</si>
  <si>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</si>
  <si>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</si>
  <si>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</si>
  <si>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</si>
  <si>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</si>
  <si>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</si>
  <si>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</si>
  <si>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</si>
  <si>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</si>
  <si>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</si>
  <si>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</si>
  <si>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</si>
  <si>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</si>
  <si>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</si>
  <si>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</si>
  <si>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</si>
  <si>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</si>
  <si>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</si>
  <si>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</si>
  <si>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</si>
  <si>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</si>
  <si>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</si>
  <si>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</si>
  <si>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</si>
  <si>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</si>
  <si>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</si>
  <si>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</si>
  <si>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</si>
  <si>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</si>
  <si>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</si>
  <si>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</si>
  <si>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</si>
  <si>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</si>
  <si>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</si>
  <si>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</si>
  <si>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</si>
  <si>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</si>
  <si>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</si>
  <si>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</si>
  <si>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</si>
  <si>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</si>
  <si>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</si>
  <si>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</si>
  <si>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</si>
  <si>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</si>
  <si>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</si>
  <si>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</si>
  <si>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</si>
  <si>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</si>
  <si>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</si>
  <si>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</si>
  <si>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</si>
  <si>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</si>
  <si>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</si>
  <si>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</si>
  <si>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</si>
  <si>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</si>
  <si>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</si>
  <si>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</si>
  <si>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</si>
  <si>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</si>
  <si>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</si>
  <si>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</si>
  <si>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</si>
  <si>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</si>
  <si>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</si>
  <si>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</si>
  <si>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</si>
  <si>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</si>
  <si>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</si>
  <si>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</si>
  <si>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</si>
  <si>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</si>
  <si>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</si>
  <si>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</si>
  <si>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</si>
  <si>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</si>
  <si>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</si>
  <si>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</si>
  <si>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</si>
  <si>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</si>
  <si>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</si>
  <si>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</si>
  <si>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</si>
  <si>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</si>
  <si>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</si>
  <si>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</si>
  <si>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</si>
  <si>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</si>
  <si>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</si>
  <si>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</si>
  <si>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</si>
  <si>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</si>
  <si>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</si>
  <si>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</si>
  <si>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</si>
  <si>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</si>
  <si>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</si>
  <si>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</si>
  <si>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</si>
  <si>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</si>
  <si>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</si>
  <si>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</si>
  <si>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</si>
  <si>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</si>
  <si>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</si>
  <si>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</si>
  <si>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</si>
  <si>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</si>
  <si>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</si>
  <si>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</si>
  <si>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</si>
  <si>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</si>
  <si>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</si>
  <si>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</si>
  <si>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</si>
  <si>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</si>
  <si>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</si>
  <si>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</si>
  <si>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</si>
  <si>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</si>
  <si>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</si>
  <si>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</si>
  <si>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</si>
  <si>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</si>
  <si>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</si>
  <si>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</si>
  <si>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</si>
  <si>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</si>
  <si>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</si>
  <si>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</si>
  <si>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</si>
  <si>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</si>
  <si>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</si>
  <si>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</si>
  <si>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</si>
  <si>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</si>
  <si>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</si>
  <si>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</si>
  <si>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</si>
  <si>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</si>
  <si>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</si>
  <si>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</si>
  <si>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</si>
  <si>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</si>
  <si>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</si>
  <si>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</si>
  <si>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</si>
  <si>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</si>
  <si>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</si>
  <si>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</si>
  <si>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</si>
  <si>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</si>
  <si>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</si>
  <si>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</si>
  <si>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</si>
  <si>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</si>
  <si>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</si>
  <si>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</si>
  <si>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</si>
  <si>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</si>
  <si>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</si>
  <si>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</si>
  <si>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</si>
  <si>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</si>
  <si>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</si>
  <si>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</si>
  <si>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</si>
  <si>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</si>
  <si>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</si>
  <si>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</si>
  <si>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</si>
  <si>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</si>
  <si>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</si>
  <si>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</si>
  <si>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</si>
  <si>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</si>
  <si>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</si>
  <si>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</si>
  <si>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</si>
  <si>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</si>
  <si>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</si>
  <si>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</si>
  <si>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</si>
  <si>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</si>
  <si>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</si>
  <si>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</si>
  <si>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</si>
  <si>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</si>
  <si>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</si>
  <si>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</si>
  <si>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</si>
  <si>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</si>
  <si>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</si>
  <si>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</si>
  <si>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</si>
  <si>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</si>
  <si>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</si>
  <si>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</si>
  <si>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</si>
  <si>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</si>
  <si>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</si>
  <si>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</si>
  <si>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</si>
  <si>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</si>
  <si>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</si>
  <si>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</si>
  <si>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</si>
  <si>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</si>
  <si>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</si>
  <si>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</si>
  <si>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</si>
  <si>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</si>
  <si>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</si>
  <si>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</si>
  <si>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</si>
  <si>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</si>
  <si>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</si>
  <si>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</si>
  <si>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</si>
  <si>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</si>
  <si>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</si>
  <si>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</si>
  <si>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</si>
  <si>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</si>
  <si>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</si>
  <si>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</si>
  <si>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</si>
  <si>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</si>
  <si>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</si>
  <si>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</si>
  <si>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</si>
  <si>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</si>
  <si>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</si>
  <si>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</si>
  <si>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</si>
  <si>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</si>
  <si>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</si>
  <si>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</si>
  <si>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</si>
  <si>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</si>
  <si>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</si>
  <si>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</si>
  <si>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</si>
  <si>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</si>
  <si>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</si>
  <si>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</si>
  <si>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</si>
  <si>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</si>
  <si>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</si>
  <si>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</si>
  <si>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</si>
  <si>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</si>
  <si>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</si>
  <si>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</si>
  <si>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</si>
  <si>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</si>
  <si>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</si>
  <si>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</si>
  <si>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</si>
  <si>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</si>
  <si>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</si>
  <si>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</si>
  <si>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</si>
  <si>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</si>
  <si>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</si>
  <si>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</si>
  <si>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</si>
  <si>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</si>
  <si>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</si>
  <si>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</si>
  <si>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</si>
  <si>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</si>
  <si>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</si>
  <si>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</si>
  <si>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</si>
  <si>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</si>
  <si>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</si>
  <si>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</si>
  <si>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</si>
  <si>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</si>
  <si>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</si>
  <si>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</si>
  <si>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</si>
  <si>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</si>
  <si>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</si>
  <si>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</si>
  <si>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</si>
  <si>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</si>
  <si>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</si>
  <si>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</si>
  <si>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</si>
  <si>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</si>
  <si>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</si>
  <si>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</si>
  <si>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</si>
  <si>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</si>
  <si>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</si>
  <si>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</si>
  <si>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</si>
  <si>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</si>
  <si>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</si>
  <si>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</si>
  <si>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</si>
  <si>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</si>
  <si>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</si>
  <si>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</si>
  <si>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</si>
  <si>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</si>
  <si>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</si>
  <si>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</si>
  <si>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</si>
  <si>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</si>
  <si>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</si>
  <si>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</si>
  <si>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</si>
  <si>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</si>
  <si>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</si>
  <si>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</si>
  <si>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</si>
  <si>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</si>
  <si>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</si>
  <si>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</si>
  <si>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</si>
  <si>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</si>
  <si>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</si>
  <si>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</si>
  <si>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</si>
  <si>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</si>
  <si>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</si>
  <si>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</si>
  <si>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</si>
  <si>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</si>
  <si>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</si>
  <si>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</si>
  <si>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</si>
  <si>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</si>
  <si>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</si>
  <si>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</si>
  <si>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</si>
  <si>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</si>
  <si>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</si>
  <si>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</si>
  <si>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</si>
  <si>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</si>
  <si>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</si>
  <si>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</si>
  <si>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</si>
  <si>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</si>
  <si>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</si>
  <si>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</si>
  <si>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</si>
  <si>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</si>
  <si>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</si>
  <si>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</si>
  <si>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</si>
  <si>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</si>
  <si>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</si>
  <si>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</si>
  <si>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</si>
  <si>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</si>
  <si>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</si>
  <si>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</si>
  <si>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</si>
  <si>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</si>
  <si>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</si>
  <si>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</si>
  <si>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</si>
  <si>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</si>
  <si>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</si>
  <si>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</si>
  <si>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</si>
  <si>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</si>
  <si>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</si>
  <si>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</si>
  <si>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</si>
  <si>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</si>
  <si>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</si>
  <si>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</si>
  <si>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</si>
  <si>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</si>
  <si>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</si>
  <si>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</si>
  <si>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</si>
  <si>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</si>
  <si>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</si>
  <si>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</si>
  <si>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</si>
  <si>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</si>
  <si>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</si>
  <si>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</si>
  <si>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</si>
  <si>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</si>
  <si>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</si>
  <si>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</si>
  <si>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</si>
  <si>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</si>
  <si>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</si>
  <si>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</si>
  <si>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</si>
  <si>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</si>
  <si>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</si>
  <si>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</si>
  <si>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</si>
  <si>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</si>
  <si>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</si>
  <si>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</si>
  <si>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</si>
  <si>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</si>
  <si>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</si>
  <si>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</si>
  <si>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</si>
  <si>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</si>
  <si>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</si>
  <si>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</si>
  <si>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</si>
  <si>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</si>
  <si>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</si>
  <si>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</si>
  <si>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</si>
  <si>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</si>
  <si>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</si>
  <si>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</si>
  <si>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</si>
  <si>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</si>
  <si>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</si>
  <si>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</si>
  <si>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</si>
  <si>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</si>
  <si>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</si>
  <si>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</si>
  <si>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</si>
  <si>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</si>
  <si>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</si>
  <si>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</si>
  <si>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</si>
  <si>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</si>
  <si>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</si>
  <si>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</si>
  <si>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</si>
  <si>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</si>
  <si>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</si>
  <si>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</si>
  <si>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</si>
  <si>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</si>
  <si>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</si>
  <si>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</si>
  <si>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</si>
  <si>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</si>
  <si>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</si>
  <si>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</si>
  <si>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</si>
  <si>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</si>
  <si>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</si>
  <si>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</si>
  <si>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</si>
  <si>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</si>
  <si>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</si>
  <si>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</si>
  <si>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</si>
  <si>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</si>
  <si>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</si>
  <si>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</si>
  <si>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</si>
  <si>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</si>
  <si>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</si>
  <si>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</si>
  <si>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</si>
  <si>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</si>
  <si>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</si>
  <si>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</si>
  <si>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</si>
  <si>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</si>
  <si>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</si>
  <si>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</si>
  <si>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</si>
  <si>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</si>
  <si>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</si>
  <si>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</si>
  <si>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</si>
  <si>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</si>
  <si>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</si>
  <si>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</si>
  <si>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</si>
  <si>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</si>
  <si>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</si>
  <si>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</si>
  <si>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</si>
  <si>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</si>
  <si>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</si>
  <si>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</si>
  <si>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</si>
  <si>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</si>
  <si>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</si>
  <si>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</si>
  <si>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</si>
  <si>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</si>
  <si>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</si>
  <si>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</si>
  <si>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</si>
  <si>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</si>
  <si>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</si>
  <si>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</si>
  <si>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</si>
  <si>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</si>
  <si>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</si>
  <si>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</si>
  <si>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</si>
  <si>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</si>
  <si>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</si>
  <si>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</si>
  <si>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</si>
  <si>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</si>
  <si>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</si>
  <si>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</si>
  <si>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</si>
  <si>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</si>
  <si>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</si>
  <si>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</si>
  <si>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</si>
  <si>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</si>
  <si>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</si>
  <si>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</si>
  <si>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</si>
  <si>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</si>
  <si>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</si>
  <si>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</si>
  <si>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</si>
  <si>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</si>
  <si>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</si>
  <si>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</si>
  <si>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</si>
  <si>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</si>
  <si>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</si>
  <si>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</si>
  <si>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</si>
  <si>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</si>
  <si>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</si>
  <si>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</si>
  <si>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</si>
  <si>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</si>
  <si>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</si>
  <si>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</si>
  <si>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</si>
  <si>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</si>
  <si>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</si>
  <si>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</si>
  <si>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</si>
  <si>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</si>
  <si>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</si>
  <si>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</si>
  <si>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</si>
  <si>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</si>
  <si>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</si>
  <si>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</si>
  <si>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</si>
  <si>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</si>
  <si>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</si>
  <si>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</si>
  <si>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</si>
  <si>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</si>
  <si>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</si>
  <si>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</si>
  <si>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</si>
  <si>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</si>
  <si>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</si>
  <si>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</si>
  <si>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</si>
  <si>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</si>
  <si>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</si>
  <si>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</si>
  <si>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</si>
  <si>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</si>
  <si>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</si>
  <si>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</si>
  <si>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</si>
  <si>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</si>
  <si>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</si>
  <si>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</si>
  <si>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</si>
  <si>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</si>
  <si>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</si>
  <si>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</si>
  <si>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</si>
  <si>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</si>
  <si>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</si>
  <si>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</si>
  <si>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</si>
  <si>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</si>
  <si>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</si>
  <si>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</si>
  <si>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</si>
  <si>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</si>
  <si>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</si>
  <si>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</si>
  <si>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</si>
  <si>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</si>
  <si>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</si>
  <si>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</si>
  <si>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</si>
  <si>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</si>
  <si>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</si>
  <si>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</si>
  <si>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</si>
  <si>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</si>
  <si>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</si>
  <si>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</si>
  <si>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</si>
  <si>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</si>
  <si>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</si>
  <si>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</si>
  <si>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</si>
  <si>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</si>
  <si>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</si>
  <si>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</si>
  <si>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</si>
  <si>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</si>
  <si>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</si>
  <si>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</si>
  <si>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</si>
  <si>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</si>
  <si>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</si>
  <si>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</si>
  <si>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</si>
  <si>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</si>
  <si>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</si>
  <si>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</si>
  <si>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</si>
  <si>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</si>
  <si>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</si>
  <si>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</si>
  <si>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</si>
  <si>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</si>
  <si>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</si>
  <si>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</si>
  <si>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</si>
  <si>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</si>
  <si>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</si>
  <si>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</si>
  <si>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</si>
  <si>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</si>
  <si>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</si>
  <si>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</si>
  <si>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</si>
  <si>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</si>
  <si>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</si>
  <si>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</si>
  <si>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</si>
  <si>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</si>
  <si>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</si>
  <si>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</si>
  <si>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</si>
  <si>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</si>
  <si>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</si>
  <si>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</si>
  <si>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</si>
  <si>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</si>
  <si>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</si>
  <si>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</si>
  <si>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</si>
  <si>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</si>
  <si>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</si>
  <si>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</si>
  <si>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</si>
  <si>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</si>
  <si>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</si>
  <si>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</si>
  <si>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</si>
  <si>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</si>
  <si>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</si>
  <si>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</si>
  <si>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</si>
  <si>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</si>
  <si>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</si>
  <si>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</si>
  <si>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</si>
  <si>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</si>
  <si>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</si>
  <si>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</si>
  <si>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</si>
  <si>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</si>
  <si>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</si>
  <si>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</si>
  <si>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</si>
  <si>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</si>
  <si>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</si>
  <si>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</si>
  <si>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</si>
  <si>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</si>
  <si>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</si>
  <si>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</si>
  <si>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</si>
  <si>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</si>
  <si>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</si>
  <si>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</si>
  <si>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</si>
  <si>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</si>
  <si>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</si>
  <si>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</si>
  <si>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</si>
  <si>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</si>
  <si>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</si>
  <si>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</si>
  <si>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</si>
  <si>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</si>
  <si>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</si>
  <si>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</si>
  <si>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</si>
  <si>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</si>
  <si>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</si>
  <si>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</si>
  <si>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</si>
  <si>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</si>
  <si>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</si>
  <si>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</si>
  <si>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</si>
  <si>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</si>
  <si>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</si>
  <si>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</si>
  <si>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</si>
  <si>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</si>
  <si>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</si>
  <si>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</si>
  <si>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</si>
  <si>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</si>
  <si>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</si>
  <si>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</si>
  <si>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</si>
  <si>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</si>
  <si>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</si>
  <si>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</si>
  <si>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</si>
  <si>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</si>
  <si>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</si>
  <si>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</si>
  <si>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</si>
  <si>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</si>
  <si>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</si>
  <si>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</si>
  <si>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</si>
  <si>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</si>
  <si>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</si>
  <si>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</si>
  <si>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</si>
  <si>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</si>
  <si>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</si>
  <si>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</si>
  <si>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</si>
  <si>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</si>
  <si>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</si>
  <si>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</si>
  <si>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</si>
  <si>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</si>
  <si>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</si>
  <si>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</si>
  <si>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</si>
  <si>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</si>
  <si>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</si>
  <si>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</si>
  <si>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</si>
  <si>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</si>
  <si>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</si>
  <si>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</si>
  <si>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</si>
  <si>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</si>
  <si>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</si>
  <si>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</si>
  <si>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</si>
  <si>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</si>
  <si>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</si>
  <si>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</si>
  <si>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</si>
  <si>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</si>
  <si>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</si>
  <si>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</si>
  <si>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</si>
  <si>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</si>
  <si>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</si>
  <si>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</si>
  <si>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</si>
  <si>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</si>
  <si>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</si>
  <si>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</si>
  <si>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</si>
  <si>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</si>
  <si>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</si>
  <si>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</si>
  <si>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</si>
  <si>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</si>
  <si>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</si>
  <si>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</si>
  <si>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</si>
  <si>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</si>
  <si>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</si>
  <si>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</si>
  <si>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</si>
  <si>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</si>
  <si>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</si>
  <si>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</si>
  <si>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</si>
  <si>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</si>
  <si>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</si>
  <si>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</si>
  <si>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</si>
  <si>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</si>
  <si>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</si>
  <si>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</si>
  <si>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</si>
  <si>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</si>
  <si>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</si>
  <si>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</si>
  <si>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</si>
  <si>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</si>
  <si>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</si>
  <si>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</si>
  <si>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</si>
  <si>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</si>
  <si>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</si>
  <si>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</si>
  <si>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</si>
  <si>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</si>
  <si>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</si>
  <si>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</si>
  <si>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</si>
  <si>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</si>
  <si>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</si>
  <si>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</si>
  <si>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</si>
  <si>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</si>
  <si>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</si>
  <si>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</si>
  <si>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</si>
  <si>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</si>
  <si>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</si>
  <si>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</si>
  <si>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</si>
  <si>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</si>
  <si>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</si>
  <si>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</si>
  <si>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</si>
  <si>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</si>
  <si>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</si>
  <si>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</si>
  <si>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</si>
  <si>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</si>
  <si>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</si>
  <si>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</si>
  <si>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</si>
  <si>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</si>
  <si>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</si>
  <si>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</si>
  <si>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</si>
  <si>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</si>
  <si>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</si>
  <si>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</si>
  <si>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</si>
  <si>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</si>
  <si>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</si>
  <si>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</si>
  <si>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</si>
  <si>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</si>
  <si>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</si>
  <si>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</si>
  <si>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</si>
  <si>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</si>
  <si>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</si>
  <si>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</si>
  <si>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</si>
  <si>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</si>
  <si>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</si>
  <si>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</si>
  <si>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</si>
  <si>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</si>
  <si>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</si>
  <si>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</si>
  <si>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</si>
  <si>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</si>
  <si>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</si>
  <si>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</si>
  <si>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</si>
  <si>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</si>
  <si>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</si>
  <si>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</si>
  <si>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</si>
  <si>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</si>
  <si>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</si>
  <si>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</si>
  <si>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</si>
  <si>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</si>
  <si>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</si>
  <si>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</si>
  <si>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</si>
  <si>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</si>
  <si>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</si>
  <si>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</si>
  <si>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</si>
  <si>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</si>
  <si>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</si>
  <si>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</si>
  <si>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</si>
  <si>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</si>
  <si>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</si>
  <si>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</si>
  <si>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</si>
  <si>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</si>
  <si>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</si>
  <si>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</si>
  <si>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</si>
  <si>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</si>
  <si>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</si>
  <si>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</si>
  <si>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</si>
  <si>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</si>
  <si>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</si>
  <si>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</si>
  <si>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</si>
  <si>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</si>
  <si>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</si>
  <si>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</si>
  <si>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</si>
  <si>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</si>
  <si>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</si>
  <si>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</si>
  <si>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</si>
  <si>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</si>
  <si>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</si>
  <si>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</si>
  <si>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</si>
  <si>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</si>
  <si>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</si>
  <si>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</si>
  <si>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</si>
  <si>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</si>
  <si>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</si>
  <si>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</si>
  <si>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</si>
  <si>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</si>
  <si>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</si>
  <si>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</si>
  <si>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</si>
  <si>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</si>
  <si>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</si>
  <si>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</si>
  <si>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</si>
  <si>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</si>
  <si>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</si>
  <si>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</si>
  <si>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</si>
  <si>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</si>
  <si>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</si>
  <si>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</si>
  <si>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</si>
  <si>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</si>
  <si>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</si>
  <si>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</si>
  <si>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</si>
  <si>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</si>
  <si>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</si>
  <si>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</si>
  <si>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</si>
  <si>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</si>
  <si>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</si>
  <si>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</si>
  <si>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</si>
  <si>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</si>
  <si>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</si>
  <si>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</si>
  <si>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</si>
  <si>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</si>
  <si>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</si>
  <si>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</si>
  <si>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</si>
  <si>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</si>
  <si>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</si>
  <si>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</si>
  <si>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</si>
  <si>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</si>
  <si>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</si>
  <si>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</si>
  <si>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</si>
  <si>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</si>
  <si>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</si>
  <si>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</si>
  <si>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</si>
  <si>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</si>
  <si>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</si>
  <si>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</si>
  <si>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</si>
  <si>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</si>
  <si>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</si>
  <si>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</si>
  <si>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</si>
  <si>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</si>
  <si>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</si>
  <si>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</si>
  <si>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</si>
  <si>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</si>
  <si>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</si>
  <si>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</si>
  <si>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</si>
  <si>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</si>
  <si>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</si>
  <si>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</si>
  <si>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</si>
  <si>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</si>
  <si>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</si>
  <si>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</si>
  <si>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</si>
  <si>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</si>
  <si>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</si>
  <si>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</si>
  <si>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</si>
  <si>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</si>
  <si>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</si>
  <si>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</si>
  <si>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</si>
  <si>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</si>
  <si>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</si>
  <si>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</si>
  <si>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</si>
  <si>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</si>
  <si>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</si>
  <si>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</si>
  <si>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</si>
  <si>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</si>
  <si>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</si>
  <si>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</si>
  <si>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</si>
  <si>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</si>
  <si>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</si>
  <si>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</si>
  <si>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</si>
  <si>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</si>
  <si>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</si>
  <si>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</si>
  <si>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</si>
  <si>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</si>
  <si>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</si>
  <si>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</si>
  <si>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</si>
  <si>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</si>
  <si>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</si>
  <si>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</si>
  <si>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</si>
  <si>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</si>
  <si>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</si>
  <si>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</si>
  <si>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</si>
  <si>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</si>
  <si>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</si>
  <si>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</si>
  <si>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</si>
  <si>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</si>
  <si>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</si>
  <si>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</si>
  <si>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</si>
  <si>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</si>
  <si>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</si>
  <si>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</si>
  <si>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</si>
  <si>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</si>
  <si>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</si>
  <si>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</si>
  <si>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</si>
  <si>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</si>
  <si>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</si>
  <si>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</si>
  <si>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</si>
  <si>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</si>
  <si>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</si>
  <si>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</si>
  <si>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</si>
  <si>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</si>
  <si>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</si>
  <si>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</si>
  <si>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</si>
  <si>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</si>
  <si>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</si>
  <si>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</si>
  <si>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</si>
  <si>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</si>
  <si>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</si>
  <si>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</si>
  <si>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</si>
  <si>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</si>
  <si>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</si>
  <si>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</si>
  <si>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</si>
  <si>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</si>
  <si>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</si>
  <si>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</si>
  <si>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</si>
  <si>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</si>
  <si>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</si>
  <si>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</si>
  <si>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</si>
  <si>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</si>
  <si>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</si>
  <si>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</si>
  <si>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</si>
  <si>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</si>
  <si>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</si>
  <si>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</si>
  <si>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</si>
  <si>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</si>
  <si>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</si>
  <si>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</si>
  <si>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</si>
  <si>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</si>
  <si>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</si>
  <si>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</si>
  <si>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</si>
  <si>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</si>
  <si>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</si>
  <si>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</si>
  <si>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</si>
  <si>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</si>
  <si>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</si>
  <si>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</si>
  <si>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</si>
  <si>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</si>
  <si>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</si>
  <si>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</si>
  <si>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</si>
  <si>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</si>
  <si>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</si>
  <si>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</si>
  <si>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</si>
  <si>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</si>
  <si>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</si>
  <si>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</si>
  <si>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</si>
  <si>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</si>
  <si>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</si>
  <si>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</si>
  <si>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</si>
  <si>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</si>
  <si>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</si>
  <si>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</si>
  <si>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</si>
  <si>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</si>
  <si>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</si>
  <si>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</si>
  <si>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</si>
  <si>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</si>
  <si>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</si>
  <si>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</si>
  <si>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</si>
  <si>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</si>
  <si>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</si>
  <si>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</si>
  <si>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</si>
  <si>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</si>
  <si>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</si>
  <si>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</si>
  <si>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</si>
  <si>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</si>
  <si>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</si>
  <si>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</si>
  <si>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</si>
  <si>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</si>
  <si>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</si>
  <si>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</si>
  <si>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</si>
  <si>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</si>
  <si>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</si>
  <si>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</si>
  <si>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</si>
  <si>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</si>
  <si>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</si>
  <si>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</si>
  <si>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</si>
  <si>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</si>
  <si>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</si>
  <si>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</si>
  <si>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</si>
  <si>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</si>
  <si>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</si>
  <si>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</si>
  <si>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</si>
  <si>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</si>
  <si>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</si>
  <si>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</si>
  <si>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</si>
  <si>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</si>
  <si>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</si>
  <si>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</si>
  <si>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</si>
  <si>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</si>
  <si>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</si>
  <si>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</si>
  <si>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</si>
  <si>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</si>
  <si>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</si>
  <si>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</si>
  <si>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</si>
  <si>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</si>
  <si>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</si>
  <si>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</si>
  <si>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</si>
  <si>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</si>
  <si>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</si>
  <si>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</si>
  <si>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</si>
  <si>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</si>
  <si>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</si>
  <si>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</si>
  <si>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</si>
  <si>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</si>
  <si>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</si>
  <si>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</si>
  <si>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</si>
  <si>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</si>
  <si>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</si>
  <si>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</si>
  <si>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</si>
  <si>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</si>
  <si>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</si>
  <si>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</si>
  <si>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</si>
  <si>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</si>
  <si>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</si>
  <si>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</si>
  <si>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</si>
  <si>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</si>
  <si>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</si>
  <si>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</si>
  <si>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</si>
  <si>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</si>
  <si>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</si>
  <si>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</si>
  <si>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</si>
  <si>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</si>
  <si>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</si>
  <si>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</si>
  <si>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</si>
  <si>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</si>
  <si>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</si>
  <si>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</si>
  <si>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</si>
  <si>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</si>
  <si>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</si>
  <si>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</si>
  <si>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</si>
  <si>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</si>
  <si>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</si>
  <si>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</si>
  <si>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</si>
  <si>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</si>
  <si>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</si>
  <si>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</si>
  <si>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</si>
  <si>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</si>
  <si>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</si>
  <si>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</si>
  <si>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</si>
  <si>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</si>
  <si>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</si>
  <si>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</si>
  <si>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</si>
  <si>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</si>
  <si>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</si>
  <si>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</si>
  <si>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</si>
  <si>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</si>
  <si>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</si>
  <si>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</si>
  <si>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</si>
  <si>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</si>
  <si>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</si>
  <si>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</si>
  <si>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</si>
  <si>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</si>
  <si>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</si>
  <si>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</si>
  <si>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</si>
  <si>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</si>
  <si>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</si>
  <si>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</si>
  <si>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</si>
  <si>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</si>
  <si>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</si>
  <si>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</si>
  <si>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</si>
  <si>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</si>
  <si>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</si>
  <si>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</si>
  <si>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</si>
  <si>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</si>
  <si>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</si>
  <si>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</si>
  <si>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</si>
  <si>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</si>
  <si>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</si>
  <si>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</si>
  <si>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</si>
  <si>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</si>
  <si>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</si>
  <si>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</si>
  <si>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</si>
  <si>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</si>
  <si>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</si>
  <si>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</si>
  <si>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</si>
  <si>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</si>
  <si>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</si>
  <si>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</si>
  <si>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</si>
  <si>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</si>
  <si>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</si>
  <si>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</si>
  <si>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</si>
  <si>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</si>
  <si>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</si>
  <si>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</si>
  <si>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</si>
  <si>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</si>
  <si>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</si>
  <si>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</si>
  <si>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</si>
  <si>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</si>
  <si>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</si>
  <si>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</si>
  <si>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</si>
  <si>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</si>
  <si>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</si>
  <si>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</si>
  <si>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</si>
  <si>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</si>
  <si>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</si>
  <si>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</si>
  <si>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</si>
  <si>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</si>
  <si>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</si>
  <si>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</si>
  <si>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</si>
  <si>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</si>
  <si>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</si>
  <si>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</si>
  <si>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</si>
  <si>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</si>
  <si>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</si>
  <si>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</si>
  <si>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</si>
  <si>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</si>
  <si>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</si>
  <si>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</si>
  <si>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</si>
  <si>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</si>
  <si>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</si>
  <si>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</si>
  <si>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</si>
  <si>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</si>
  <si>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</si>
  <si>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</si>
  <si>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</si>
  <si>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</si>
  <si>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</si>
  <si>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</si>
  <si>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</si>
  <si>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</si>
  <si>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</si>
  <si>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</si>
  <si>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</si>
  <si>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</si>
  <si>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</si>
  <si>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</si>
  <si>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</si>
  <si>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</si>
  <si>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</si>
  <si>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</si>
  <si>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</si>
  <si>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</si>
  <si>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</si>
  <si>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</si>
  <si>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</si>
  <si>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</si>
  <si>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</si>
  <si>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</si>
  <si>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</si>
  <si>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</si>
  <si>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</si>
  <si>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</si>
  <si>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</si>
  <si>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</si>
  <si>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</si>
  <si>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</si>
  <si>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</si>
  <si>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</si>
  <si>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</si>
  <si>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</si>
  <si>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</si>
  <si>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</si>
  <si>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</si>
  <si>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</si>
  <si>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</si>
  <si>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</si>
  <si>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</si>
  <si>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</si>
  <si>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</si>
  <si>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</si>
  <si>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</si>
  <si>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</si>
  <si>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</si>
  <si>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</si>
  <si>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</si>
  <si>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</si>
  <si>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</si>
  <si>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</si>
  <si>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</si>
  <si>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</si>
  <si>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</si>
  <si>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</si>
  <si>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</si>
  <si>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</si>
  <si>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</si>
  <si>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</si>
  <si>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</si>
  <si>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</si>
  <si>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</si>
  <si>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</si>
  <si>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</si>
  <si>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</si>
  <si>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</si>
  <si>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</si>
  <si>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</si>
  <si>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</si>
  <si>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</si>
  <si>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</si>
  <si>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</si>
  <si>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</si>
  <si>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</si>
  <si>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</si>
  <si>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</si>
  <si>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</si>
  <si>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</si>
  <si>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</si>
  <si>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</si>
  <si>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</si>
  <si>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</si>
  <si>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</si>
  <si>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</si>
  <si>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</si>
  <si>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</si>
  <si>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</si>
  <si>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</si>
  <si>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</si>
  <si>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</si>
  <si>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</si>
  <si>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</si>
  <si>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</si>
  <si>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</si>
  <si>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</si>
  <si>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</si>
  <si>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</si>
  <si>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</si>
  <si>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</si>
  <si>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</si>
  <si>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</si>
  <si>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</si>
  <si>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</si>
  <si>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</si>
  <si>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</si>
  <si>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</si>
  <si>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</si>
  <si>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</si>
  <si>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</si>
  <si>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</si>
  <si>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</si>
  <si>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</si>
  <si>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</si>
  <si>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</si>
  <si>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</si>
  <si>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</si>
  <si>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</si>
  <si>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</si>
  <si>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</si>
  <si>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</si>
  <si>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</si>
  <si>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</si>
  <si>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</si>
  <si>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</si>
  <si>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</si>
  <si>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</si>
  <si>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</si>
  <si>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</si>
  <si>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</si>
  <si>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</si>
  <si>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</si>
  <si>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</si>
  <si>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</si>
  <si>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</si>
  <si>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</si>
  <si>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</si>
  <si>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</si>
  <si>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</si>
  <si>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</si>
  <si>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</si>
  <si>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</si>
  <si>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</si>
  <si>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</si>
  <si>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</si>
  <si>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</si>
  <si>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</si>
  <si>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</si>
  <si>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</si>
  <si>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</si>
  <si>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</si>
  <si>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</si>
  <si>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</si>
  <si>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</si>
  <si>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</si>
  <si>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</si>
  <si>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</si>
  <si>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</si>
  <si>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</si>
  <si>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</si>
  <si>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</si>
  <si>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</si>
  <si>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</si>
  <si>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</si>
  <si>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</si>
  <si>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</si>
  <si>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</si>
  <si>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</si>
  <si>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</si>
  <si>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</si>
  <si>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</si>
  <si>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</si>
  <si>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</si>
  <si>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</si>
  <si>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</si>
  <si>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</si>
  <si>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</si>
  <si>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</si>
  <si>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</si>
  <si>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</si>
  <si>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</si>
  <si>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</si>
  <si>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</si>
  <si>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</si>
  <si>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</si>
  <si>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</si>
  <si>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</si>
  <si>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</si>
  <si>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</si>
  <si>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</si>
  <si>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</si>
  <si>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</si>
  <si>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</si>
  <si>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</si>
  <si>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</si>
  <si>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</si>
  <si>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</si>
  <si>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</si>
  <si>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</si>
  <si>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</si>
  <si>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</si>
  <si>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</si>
  <si>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</si>
  <si>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</si>
  <si>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</si>
  <si>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</si>
  <si>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</si>
  <si>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</si>
  <si>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</si>
  <si>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</si>
  <si>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</si>
  <si>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</si>
  <si>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</si>
  <si>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</si>
  <si>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</si>
  <si>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</si>
  <si>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</si>
  <si>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</si>
  <si>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</si>
  <si>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</si>
  <si>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</si>
  <si>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</si>
  <si>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</si>
  <si>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</si>
  <si>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</si>
  <si>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</si>
  <si>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</si>
  <si>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</si>
  <si>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</si>
  <si>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</si>
  <si>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</si>
  <si>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</si>
  <si>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</si>
  <si>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</si>
  <si>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</si>
  <si>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</si>
  <si>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</si>
  <si>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</si>
  <si>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</si>
  <si>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</si>
  <si>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</si>
  <si>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</si>
  <si>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</si>
  <si>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</si>
  <si>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</si>
  <si>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</si>
  <si>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</si>
  <si>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</si>
  <si>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</si>
  <si>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</si>
  <si>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</si>
  <si>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</si>
  <si>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</si>
  <si>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</si>
  <si>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</si>
  <si>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</si>
  <si>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</si>
  <si>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</si>
  <si>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</si>
  <si>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</si>
  <si>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</si>
  <si>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</si>
  <si>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</si>
  <si>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</si>
  <si>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</si>
  <si>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</si>
  <si>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</si>
  <si>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</si>
  <si>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</si>
  <si>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</si>
  <si>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</si>
  <si>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</si>
  <si>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</si>
  <si>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</si>
  <si>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</si>
  <si>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</si>
  <si>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</si>
  <si>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</si>
  <si>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</si>
  <si>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</si>
  <si>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</si>
  <si>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</si>
  <si>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</si>
  <si>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</si>
  <si>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</si>
  <si>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</si>
  <si>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</si>
  <si>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</si>
  <si>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</si>
  <si>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</si>
  <si>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</si>
  <si>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</si>
  <si>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</si>
  <si>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</si>
  <si>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</si>
  <si>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</si>
  <si>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</si>
  <si>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</si>
  <si>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</si>
  <si>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</si>
  <si>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</si>
  <si>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</si>
  <si>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</si>
  <si>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</si>
  <si>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</si>
  <si>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</si>
  <si>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</si>
  <si>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</si>
  <si>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</si>
  <si>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</si>
  <si>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</si>
  <si>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</si>
  <si>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</si>
  <si>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</si>
  <si>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</si>
  <si>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</si>
  <si>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</si>
  <si>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</si>
  <si>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</si>
  <si>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</si>
  <si>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</si>
  <si>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</si>
  <si>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</si>
  <si>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</si>
  <si>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</si>
  <si>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</si>
  <si>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</si>
  <si>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</si>
  <si>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</si>
  <si>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</si>
  <si>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</si>
  <si>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</si>
  <si>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</si>
  <si>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</si>
  <si>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</si>
  <si>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</si>
  <si>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</si>
  <si>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</si>
  <si>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</si>
  <si>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</si>
  <si>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</si>
  <si>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</si>
  <si>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</si>
  <si>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</si>
  <si>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</si>
  <si>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</si>
  <si>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</si>
  <si>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</si>
  <si>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</si>
  <si>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</si>
  <si>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</si>
  <si>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</si>
  <si>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</si>
  <si>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</si>
  <si>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</si>
  <si>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</si>
  <si>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</si>
  <si>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</si>
  <si>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</si>
  <si>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</si>
  <si>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</si>
  <si>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</si>
  <si>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</si>
  <si>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</si>
  <si>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</si>
  <si>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</si>
  <si>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</si>
  <si>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</si>
  <si>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</si>
  <si>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</si>
  <si>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</si>
  <si>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</si>
  <si>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</si>
  <si>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</si>
  <si>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</si>
  <si>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</si>
  <si>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</si>
  <si>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</si>
  <si>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</si>
  <si>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</si>
  <si>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</si>
  <si>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</si>
  <si>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</si>
  <si>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</si>
  <si>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</si>
  <si>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</si>
  <si>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</si>
  <si>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</si>
  <si>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</si>
  <si>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</si>
  <si>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</si>
  <si>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</si>
  <si>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</si>
  <si>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</si>
  <si>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</si>
  <si>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</si>
  <si>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</si>
  <si>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</si>
  <si>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</si>
  <si>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</si>
  <si>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</si>
  <si>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</si>
  <si>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</si>
  <si>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</si>
  <si>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</si>
  <si>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</si>
  <si>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</si>
  <si>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</si>
  <si>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</si>
  <si>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</si>
  <si>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</si>
  <si>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</si>
  <si>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</si>
  <si>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</si>
  <si>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</si>
  <si>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</si>
  <si>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</si>
  <si>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</si>
  <si>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</si>
  <si>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</si>
  <si>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</si>
  <si>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</si>
  <si>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</si>
  <si>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</si>
  <si>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</si>
  <si>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</si>
  <si>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</si>
  <si>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</si>
  <si>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</si>
  <si>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</si>
  <si>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</si>
  <si>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</si>
  <si>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</si>
  <si>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</si>
  <si>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</si>
  <si>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</si>
  <si>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</si>
  <si>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</si>
  <si>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</si>
  <si>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</si>
  <si>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</si>
  <si>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</si>
  <si>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</si>
  <si>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</si>
  <si>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</si>
  <si>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</si>
  <si>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</si>
  <si>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</si>
  <si>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</si>
  <si>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</si>
  <si>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</si>
  <si>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</si>
  <si>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</si>
  <si>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</si>
  <si>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</si>
  <si>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</si>
  <si>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</si>
  <si>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</si>
  <si>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</si>
  <si>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</si>
  <si>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</si>
  <si>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</si>
  <si>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</si>
  <si>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</si>
  <si>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</si>
  <si>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</si>
  <si>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</si>
  <si>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</si>
  <si>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</si>
  <si>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</si>
  <si>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</si>
  <si>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</si>
  <si>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</si>
  <si>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</si>
  <si>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</si>
  <si>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</si>
  <si>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</si>
  <si>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</si>
  <si>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</si>
  <si>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</si>
  <si>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</si>
  <si>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</si>
  <si>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</si>
  <si>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</si>
  <si>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</si>
  <si>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</si>
  <si>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</si>
  <si>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</si>
  <si>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</si>
  <si>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</si>
  <si>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</si>
  <si>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</si>
  <si>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</si>
  <si>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</si>
  <si>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</si>
  <si>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</si>
  <si>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</si>
  <si>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</si>
  <si>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</si>
  <si>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</si>
  <si>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</si>
  <si>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</si>
  <si>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</si>
  <si>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</si>
  <si>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</si>
  <si>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</si>
  <si>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</si>
  <si>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</si>
  <si>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</si>
  <si>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</si>
  <si>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</si>
  <si>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</si>
  <si>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</si>
  <si>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</si>
  <si>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</si>
  <si>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</si>
  <si>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</si>
  <si>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</si>
  <si>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</si>
  <si>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</si>
  <si>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</si>
  <si>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</si>
  <si>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</si>
  <si>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</si>
  <si>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</si>
  <si>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</si>
  <si>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</si>
  <si>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</si>
  <si>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</si>
  <si>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</si>
  <si>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</si>
  <si>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</si>
  <si>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</si>
  <si>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</si>
  <si>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</si>
  <si>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</si>
  <si>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</si>
  <si>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</si>
  <si>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</si>
  <si>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</si>
  <si>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</si>
  <si>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</si>
  <si>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</si>
  <si>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</si>
  <si>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</si>
  <si>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</si>
  <si>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</si>
  <si>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</si>
  <si>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</si>
  <si>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</si>
  <si>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</si>
  <si>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</si>
  <si>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</si>
  <si>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</si>
  <si>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</si>
  <si>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</si>
  <si>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</si>
  <si>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</si>
  <si>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</si>
  <si>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</si>
  <si>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</si>
  <si>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</si>
  <si>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</si>
  <si>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</si>
  <si>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</si>
  <si>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</si>
  <si>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</si>
  <si>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</si>
  <si>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</si>
  <si>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</si>
  <si>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</si>
  <si>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</si>
  <si>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</si>
  <si>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</si>
  <si>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</si>
  <si>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</si>
  <si>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</si>
  <si>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</si>
  <si>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</si>
  <si>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</si>
  <si>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</si>
  <si>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</si>
  <si>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</si>
  <si>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</si>
  <si>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</si>
  <si>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</si>
  <si>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</si>
  <si>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</si>
  <si>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</si>
  <si>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</si>
  <si>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</si>
  <si>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</si>
  <si>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</si>
  <si>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</si>
  <si>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</si>
  <si>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</si>
  <si>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</si>
  <si>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</si>
  <si>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</si>
  <si>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</si>
  <si>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</si>
  <si>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</si>
  <si>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</si>
  <si>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</si>
  <si>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</si>
  <si>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</si>
  <si>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</si>
  <si>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</si>
  <si>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</si>
  <si>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</si>
  <si>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</si>
  <si>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</si>
  <si>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</si>
  <si>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</si>
  <si>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</si>
  <si>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</si>
  <si>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</si>
  <si>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</si>
  <si>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</si>
  <si>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</si>
  <si>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</si>
  <si>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</si>
  <si>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</si>
  <si>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</si>
  <si>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</si>
  <si>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</si>
  <si>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</si>
  <si>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</si>
  <si>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</si>
  <si>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</si>
  <si>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</si>
  <si>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</si>
  <si>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</si>
  <si>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</si>
  <si>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</si>
  <si>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</si>
  <si>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</si>
  <si>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</si>
  <si>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</si>
  <si>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</si>
  <si>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</si>
  <si>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</si>
  <si>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</si>
  <si>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</si>
  <si>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</si>
  <si>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</si>
  <si>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</si>
  <si>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</si>
  <si>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</si>
  <si>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</si>
  <si>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</si>
  <si>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</si>
  <si>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</si>
  <si>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</si>
  <si>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</si>
  <si>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</si>
  <si>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</si>
  <si>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</si>
  <si>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</si>
  <si>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</si>
  <si>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</si>
  <si>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</si>
  <si>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</si>
  <si>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</si>
  <si>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</si>
  <si>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</si>
  <si>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</si>
  <si>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</si>
  <si>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</si>
  <si>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</si>
  <si>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</si>
  <si>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</si>
  <si>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</si>
  <si>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</si>
  <si>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</si>
  <si>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</si>
  <si>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</si>
  <si>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</si>
  <si>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</si>
  <si>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</si>
  <si>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</si>
  <si>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</si>
  <si>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</si>
  <si>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</si>
  <si>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</si>
  <si>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</si>
  <si>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</si>
  <si>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</si>
  <si>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</si>
  <si>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</si>
  <si>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</si>
  <si>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</si>
  <si>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</si>
  <si>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</si>
  <si>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</si>
  <si>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</si>
  <si>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</si>
  <si>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</si>
  <si>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</si>
  <si>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</si>
  <si>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</si>
  <si>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</si>
  <si>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</si>
  <si>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</si>
  <si>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</si>
  <si>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</si>
  <si>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</si>
  <si>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</si>
  <si>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</si>
  <si>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</si>
  <si>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</si>
  <si>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</si>
  <si>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</si>
  <si>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</si>
  <si>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</si>
  <si>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</si>
  <si>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</si>
  <si>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</si>
  <si>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</si>
  <si>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</si>
  <si>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</si>
  <si>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</si>
  <si>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</si>
  <si>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</si>
  <si>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</si>
  <si>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</si>
  <si>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</si>
  <si>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</si>
  <si>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</si>
  <si>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</si>
  <si>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</si>
  <si>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</si>
  <si>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</si>
  <si>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</si>
  <si>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</si>
  <si>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</si>
  <si>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</si>
  <si>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</si>
  <si>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</si>
  <si>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</si>
  <si>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</si>
  <si>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</si>
  <si>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</si>
  <si>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</si>
  <si>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</si>
  <si>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</si>
  <si>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</si>
  <si>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</si>
  <si>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</si>
  <si>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</si>
  <si>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</si>
  <si>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</si>
  <si>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</si>
  <si>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</si>
  <si>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</si>
  <si>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</si>
  <si>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</si>
  <si>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</si>
  <si>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</si>
  <si>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</si>
  <si>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</si>
  <si>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</si>
  <si>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</si>
  <si>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</si>
  <si>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</si>
  <si>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</si>
  <si>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</si>
  <si>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</si>
  <si>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</si>
  <si>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</si>
  <si>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</si>
  <si>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</si>
  <si>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</si>
  <si>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</si>
  <si>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</si>
  <si>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</si>
  <si>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</si>
  <si>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</si>
  <si>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</si>
  <si>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</si>
  <si>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</si>
  <si>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</si>
  <si>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</si>
  <si>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</si>
  <si>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</si>
  <si>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</si>
  <si>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</si>
  <si>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</si>
  <si>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</si>
  <si>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</si>
  <si>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</si>
  <si>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</si>
  <si>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</si>
  <si>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</si>
  <si>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</si>
  <si>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</si>
  <si>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</si>
  <si>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</si>
  <si>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</si>
  <si>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</si>
  <si>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</si>
  <si>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</si>
  <si>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</si>
  <si>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</si>
  <si>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</si>
  <si>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</si>
  <si>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</si>
  <si>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</si>
  <si>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</si>
  <si>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</si>
  <si>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</si>
  <si>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</si>
  <si>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</si>
  <si>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</si>
  <si>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</si>
  <si>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</si>
  <si>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</si>
  <si>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</si>
  <si>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</si>
  <si>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</si>
  <si>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</si>
  <si>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</si>
  <si>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</si>
  <si>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</si>
  <si>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</si>
  <si>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</si>
  <si>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</si>
  <si>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</si>
  <si>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</si>
  <si>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</si>
  <si>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</si>
  <si>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</si>
  <si>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</si>
  <si>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</si>
  <si>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</si>
  <si>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</si>
  <si>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</si>
  <si>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</si>
  <si>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</si>
  <si>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</si>
  <si>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</si>
  <si>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</si>
  <si>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</si>
  <si>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</si>
  <si>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</si>
  <si>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</si>
  <si>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</si>
  <si>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</si>
  <si>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</si>
  <si>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</si>
  <si>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</si>
  <si>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</si>
  <si>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</si>
  <si>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</si>
  <si>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</si>
  <si>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</si>
  <si>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</si>
  <si>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</si>
  <si>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</si>
  <si>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</si>
  <si>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</si>
  <si>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</si>
  <si>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</si>
  <si>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</si>
  <si>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</si>
  <si>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</si>
  <si>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</si>
  <si>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</si>
  <si>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</si>
  <si>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</si>
  <si>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</si>
  <si>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</si>
  <si>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</si>
  <si>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</si>
  <si>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</si>
  <si>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</si>
  <si>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</si>
  <si>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</si>
  <si>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</si>
  <si>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</si>
  <si>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</si>
  <si>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</si>
  <si>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</si>
  <si>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</si>
  <si>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</si>
  <si>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</si>
  <si>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</si>
  <si>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</si>
  <si>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</si>
  <si>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</si>
  <si>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</si>
  <si>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</si>
  <si>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</si>
  <si>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</si>
  <si>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</si>
  <si>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</si>
  <si>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</si>
  <si>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</si>
  <si>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</si>
  <si>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</si>
  <si>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</si>
  <si>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</si>
  <si>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</si>
  <si>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</si>
  <si>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</si>
  <si>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</si>
  <si>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</si>
  <si>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</si>
  <si>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</si>
  <si>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</si>
  <si>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</si>
  <si>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</si>
  <si>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</si>
  <si>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</si>
  <si>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</si>
  <si>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</si>
  <si>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</si>
  <si>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</si>
  <si>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</si>
  <si>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</si>
  <si>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</si>
  <si>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</si>
  <si>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</si>
  <si>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</si>
  <si>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</si>
  <si>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</si>
  <si>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</si>
  <si>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</si>
  <si>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</si>
  <si>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</si>
  <si>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</si>
  <si>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</si>
  <si>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</si>
  <si>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</si>
  <si>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</si>
  <si>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</si>
  <si>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</si>
  <si>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</si>
  <si>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</si>
  <si>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</si>
  <si>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</si>
  <si>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</si>
  <si>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</si>
  <si>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</si>
  <si>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</si>
  <si>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</si>
  <si>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</si>
  <si>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</si>
  <si>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</si>
  <si>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</si>
  <si>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</si>
  <si>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</si>
  <si>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</si>
  <si>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</si>
  <si>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</si>
  <si>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</si>
  <si>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</si>
  <si>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</si>
  <si>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</si>
  <si>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</si>
  <si>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</si>
  <si>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</si>
  <si>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</si>
  <si>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</si>
  <si>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</si>
  <si>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</si>
  <si>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</si>
  <si>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</si>
  <si>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</si>
  <si>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</si>
  <si>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</si>
  <si>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</si>
  <si>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</si>
  <si>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</si>
  <si>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</si>
  <si>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</si>
  <si>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</si>
  <si>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</si>
  <si>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</si>
  <si>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</si>
  <si>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</si>
  <si>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</si>
  <si>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</si>
  <si>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</si>
  <si>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</si>
  <si>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</si>
  <si>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</si>
  <si>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</si>
  <si>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</si>
  <si>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</si>
  <si>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</si>
  <si>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</si>
  <si>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</si>
  <si>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</si>
  <si>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</si>
  <si>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</si>
  <si>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</si>
  <si>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</si>
  <si>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</si>
  <si>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</si>
  <si>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</si>
  <si>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</si>
  <si>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</si>
  <si>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</si>
  <si>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</si>
  <si>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</si>
  <si>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</si>
  <si>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</si>
  <si>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</si>
  <si>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</si>
  <si>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</si>
  <si>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</si>
  <si>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</si>
  <si>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</si>
  <si>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</si>
  <si>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</si>
  <si>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</si>
  <si>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</si>
  <si>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</si>
  <si>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</si>
  <si>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</si>
  <si>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</si>
  <si>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</si>
  <si>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</si>
  <si>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</si>
  <si>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</si>
  <si>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</si>
  <si>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</si>
  <si>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</si>
  <si>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</si>
  <si>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</si>
  <si>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</si>
  <si>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</si>
  <si>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</si>
  <si>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</si>
  <si>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</si>
  <si>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</si>
  <si>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</si>
  <si>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</si>
  <si>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</si>
  <si>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</si>
  <si>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</si>
  <si>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</si>
  <si>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</si>
  <si>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</si>
  <si>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</si>
  <si>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</si>
  <si>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</si>
  <si>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</si>
  <si>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</si>
  <si>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</si>
  <si>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</si>
  <si>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</si>
  <si>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</si>
  <si>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</si>
  <si>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</si>
  <si>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</si>
  <si>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</si>
  <si>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</si>
  <si>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</si>
  <si>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</si>
  <si>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</si>
  <si>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</si>
  <si>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</si>
  <si>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</si>
  <si>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</si>
  <si>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</si>
  <si>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</si>
  <si>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</si>
  <si>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</si>
  <si>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</si>
  <si>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</si>
  <si>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</si>
  <si>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</si>
  <si>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</si>
  <si>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</si>
  <si>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</si>
  <si>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</si>
  <si>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</si>
  <si>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</si>
  <si>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</si>
  <si>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</si>
  <si>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</si>
  <si>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</si>
  <si>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</si>
  <si>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</si>
  <si>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</si>
  <si>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</si>
  <si>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</si>
  <si>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</si>
  <si>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</si>
  <si>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</si>
  <si>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</si>
  <si>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</si>
  <si>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</si>
  <si>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</si>
  <si>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</si>
  <si>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</si>
  <si>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</si>
  <si>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</si>
  <si>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</si>
  <si>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</si>
  <si>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</si>
  <si>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</si>
  <si>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</si>
  <si>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</si>
  <si>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</si>
  <si>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</si>
  <si>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</si>
  <si>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</si>
  <si>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</si>
  <si>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</si>
  <si>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</si>
  <si>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</si>
  <si>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</si>
  <si>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</si>
  <si>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</si>
  <si>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</si>
  <si>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</si>
  <si>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</si>
  <si>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</si>
  <si>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</si>
  <si>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</si>
  <si>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</si>
  <si>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</si>
  <si>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</si>
  <si>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</si>
  <si>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</si>
  <si>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</si>
  <si>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</si>
  <si>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</si>
  <si>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</si>
  <si>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</si>
  <si>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</si>
  <si>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</si>
  <si>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</si>
  <si>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</si>
  <si>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</si>
  <si>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</si>
  <si>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</si>
  <si>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</si>
  <si>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</si>
  <si>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</si>
  <si>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</si>
  <si>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</si>
  <si>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</si>
  <si>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</si>
  <si>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</si>
  <si>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</si>
  <si>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</si>
  <si>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</si>
  <si>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</si>
  <si>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</si>
  <si>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</si>
  <si>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</si>
  <si>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</si>
  <si>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</si>
  <si>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</si>
  <si>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</si>
  <si>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</si>
  <si>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</si>
  <si>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</si>
  <si>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</si>
  <si>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</si>
  <si>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</si>
  <si>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</si>
  <si>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</si>
  <si>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</si>
  <si>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</si>
  <si>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</si>
  <si>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</si>
  <si>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</si>
  <si>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</si>
  <si>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</si>
  <si>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</si>
  <si>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</si>
  <si>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</si>
  <si>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</si>
  <si>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</si>
  <si>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</si>
  <si>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</si>
  <si>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</si>
  <si>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</si>
  <si>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</si>
  <si>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</si>
  <si>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</si>
  <si>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</si>
  <si>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</si>
  <si>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</si>
  <si>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</si>
  <si>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</si>
  <si>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</si>
  <si>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</si>
  <si>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</si>
  <si>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</si>
  <si>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</si>
  <si>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</si>
  <si>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</si>
  <si>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</si>
  <si>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</si>
  <si>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</si>
  <si>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</si>
  <si>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</si>
  <si>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</si>
  <si>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</si>
  <si>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</si>
  <si>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</si>
  <si>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</si>
  <si>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</si>
  <si>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</si>
  <si>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</si>
  <si>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</si>
  <si>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</si>
  <si>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</si>
  <si>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</si>
  <si>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</si>
  <si>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</si>
  <si>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</si>
  <si>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</si>
  <si>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</si>
  <si>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</si>
  <si>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</si>
  <si>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</si>
  <si>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</si>
  <si>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</si>
  <si>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</si>
  <si>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</si>
  <si>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</si>
  <si>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</si>
  <si>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</si>
  <si>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</si>
  <si>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</si>
  <si>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</si>
  <si>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</si>
  <si>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</si>
  <si>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</si>
  <si>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</si>
  <si>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</si>
  <si>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</si>
  <si>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</si>
  <si>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</si>
  <si>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</si>
  <si>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</si>
  <si>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</si>
  <si>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</si>
  <si>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</si>
  <si>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</si>
  <si>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</si>
  <si>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</si>
  <si>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</si>
  <si>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</si>
  <si>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</si>
  <si>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</si>
  <si>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</si>
  <si>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</si>
  <si>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</si>
  <si>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</si>
  <si>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</si>
  <si>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</si>
  <si>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</si>
  <si>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</si>
  <si>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</si>
  <si>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</si>
  <si>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</si>
  <si>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</si>
  <si>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</si>
  <si>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</si>
  <si>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</si>
  <si>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</si>
  <si>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</si>
  <si>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</si>
  <si>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</si>
  <si>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</si>
  <si>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</si>
  <si>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</si>
  <si>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</si>
  <si>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</si>
  <si>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</si>
  <si>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</si>
  <si>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</si>
  <si>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</si>
  <si>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</si>
  <si>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</si>
  <si>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</si>
  <si>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</si>
  <si>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</si>
  <si>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</si>
  <si>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</si>
  <si>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</si>
  <si>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</si>
  <si>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</si>
  <si>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</si>
  <si>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</si>
  <si>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</si>
  <si>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</si>
  <si>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</si>
  <si>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</si>
  <si>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</si>
  <si>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</si>
  <si>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</si>
  <si>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</si>
  <si>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</si>
  <si>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</si>
  <si>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</si>
  <si>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</si>
  <si>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</si>
  <si>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</si>
  <si>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</si>
  <si>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</si>
  <si>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</si>
  <si>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</si>
  <si>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</si>
  <si>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</si>
  <si>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</si>
  <si>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</si>
  <si>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</si>
  <si>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</si>
  <si>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</si>
  <si>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</si>
  <si>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</si>
  <si>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</si>
  <si>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</si>
  <si>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</si>
  <si>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</si>
  <si>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</si>
  <si>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</si>
  <si>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</si>
  <si>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</si>
  <si>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</si>
  <si>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</si>
  <si>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</si>
  <si>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</si>
  <si>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</si>
  <si>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</si>
  <si>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</si>
  <si>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</si>
  <si>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</si>
  <si>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</si>
  <si>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</si>
  <si>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</si>
  <si>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</si>
  <si>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</si>
  <si>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</si>
  <si>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</si>
  <si>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</si>
  <si>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</si>
  <si>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</si>
  <si>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</si>
  <si>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</si>
  <si>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</si>
  <si>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</si>
  <si>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</si>
  <si>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</si>
  <si>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</si>
  <si>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</si>
  <si>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</si>
  <si>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</si>
  <si>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</si>
  <si>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</si>
  <si>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</si>
  <si>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</si>
  <si>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</si>
  <si>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</si>
  <si>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</si>
  <si>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</si>
  <si>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</si>
  <si>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</si>
  <si>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</si>
  <si>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</si>
  <si>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</si>
  <si>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</si>
  <si>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</si>
  <si>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</si>
  <si>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</si>
  <si>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</si>
  <si>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</si>
  <si>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</si>
  <si>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</si>
  <si>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</si>
  <si>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</si>
  <si>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</si>
  <si>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</si>
  <si>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</si>
  <si>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</si>
  <si>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</si>
  <si>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</si>
  <si>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</si>
  <si>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</si>
  <si>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</si>
  <si>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</si>
  <si>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</si>
  <si>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</si>
  <si>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</si>
  <si>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</si>
  <si>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</si>
  <si>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</si>
  <si>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</si>
  <si>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</si>
  <si>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</si>
  <si>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</si>
  <si>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</si>
  <si>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</si>
  <si>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</si>
  <si>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</si>
  <si>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</si>
  <si>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</si>
  <si>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</si>
  <si>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</si>
  <si>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</si>
  <si>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</si>
  <si>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</si>
  <si>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</si>
  <si>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</si>
  <si>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</si>
  <si>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</si>
  <si>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</si>
  <si>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</si>
  <si>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</si>
  <si>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</si>
  <si>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</si>
  <si>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</si>
  <si>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</si>
  <si>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</si>
  <si>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</si>
  <si>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</si>
  <si>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</si>
  <si>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</si>
  <si>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</si>
  <si>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</si>
  <si>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</si>
  <si>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</si>
  <si>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</si>
  <si>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</si>
  <si>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</si>
  <si>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</si>
  <si>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</si>
  <si>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</si>
  <si>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</si>
  <si>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</si>
  <si>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</si>
  <si>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</si>
  <si>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</si>
  <si>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</si>
  <si>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</si>
  <si>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</si>
  <si>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</si>
  <si>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</si>
  <si>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</si>
  <si>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</si>
  <si>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</si>
  <si>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</si>
  <si>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</si>
  <si>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</si>
  <si>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</si>
  <si>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</si>
  <si>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</si>
  <si>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</si>
  <si>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</si>
  <si>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</si>
  <si>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</si>
  <si>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</si>
  <si>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</si>
  <si>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</si>
  <si>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</si>
  <si>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</si>
  <si>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</si>
  <si>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</si>
  <si>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</si>
  <si>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</si>
  <si>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</si>
  <si>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</si>
  <si>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</si>
  <si>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</si>
  <si>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</si>
  <si>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</si>
  <si>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</si>
  <si>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</si>
  <si>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</si>
  <si>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</si>
  <si>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</si>
  <si>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</si>
  <si>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</si>
  <si>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</si>
  <si>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</si>
  <si>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</si>
  <si>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</si>
  <si>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</si>
  <si>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</si>
  <si>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</si>
  <si>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</si>
  <si>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</si>
  <si>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</si>
  <si>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</si>
  <si>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</si>
  <si>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</si>
  <si>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</si>
  <si>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</si>
  <si>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</si>
  <si>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</si>
  <si>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</si>
  <si>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</si>
  <si>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</si>
  <si>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</si>
  <si>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</si>
  <si>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</si>
  <si>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</si>
  <si>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</si>
  <si>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</si>
  <si>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</si>
  <si>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</si>
  <si>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</si>
  <si>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</si>
  <si>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</si>
  <si>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</si>
  <si>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</si>
  <si>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</si>
  <si>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</si>
  <si>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</si>
  <si>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</si>
  <si>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</si>
  <si>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</si>
  <si>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</si>
  <si>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</si>
  <si>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</si>
  <si>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</si>
  <si>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</si>
  <si>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</si>
  <si>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</si>
  <si>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</si>
  <si>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</si>
  <si>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</si>
  <si>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</si>
  <si>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</si>
  <si>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</si>
  <si>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</si>
  <si>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</si>
  <si>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</si>
  <si>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</si>
  <si>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</si>
  <si>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</si>
  <si>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</si>
  <si>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</si>
  <si>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</si>
  <si>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</si>
  <si>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</si>
  <si>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</si>
  <si>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</si>
  <si>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</si>
  <si>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</si>
  <si>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</si>
  <si>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</si>
  <si>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</si>
  <si>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</si>
  <si>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</si>
  <si>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</si>
  <si>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</si>
  <si>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</si>
  <si>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</si>
  <si>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</si>
  <si>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</si>
  <si>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</si>
  <si>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</si>
  <si>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</si>
  <si>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</si>
  <si>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</si>
  <si>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</si>
  <si>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</si>
  <si>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</si>
  <si>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</si>
  <si>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</si>
  <si>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</si>
  <si>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</si>
  <si>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</si>
  <si>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</si>
  <si>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</si>
  <si>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</si>
  <si>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</si>
  <si>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</si>
  <si>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</si>
  <si>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</si>
  <si>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</si>
  <si>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</si>
  <si>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</si>
  <si>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</si>
  <si>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</si>
  <si>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</si>
  <si>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</si>
  <si>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</si>
  <si>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</si>
  <si>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</si>
  <si>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</si>
  <si>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</si>
  <si>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</si>
  <si>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</si>
  <si>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</si>
  <si>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</si>
  <si>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</si>
  <si>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</si>
  <si>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</si>
  <si>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</si>
  <si>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</si>
  <si>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</si>
  <si>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</si>
  <si>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</si>
  <si>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</si>
  <si>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</si>
  <si>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</si>
  <si>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</si>
  <si>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</si>
  <si>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</si>
  <si>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</si>
  <si>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</si>
  <si>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</si>
  <si>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</si>
  <si>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</si>
  <si>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</si>
  <si>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</si>
  <si>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</si>
  <si>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</si>
  <si>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</si>
  <si>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</si>
  <si>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</si>
  <si>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</si>
  <si>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</si>
  <si>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</si>
  <si>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</si>
  <si>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</si>
  <si>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</si>
  <si>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</si>
  <si>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</si>
  <si>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</si>
  <si>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</si>
  <si>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</si>
  <si>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</si>
  <si>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</si>
  <si>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</si>
  <si>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</si>
  <si>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</si>
  <si>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</si>
  <si>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</si>
  <si>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</si>
  <si>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</si>
  <si>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</si>
  <si>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</si>
  <si>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</si>
  <si>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</si>
  <si>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</si>
  <si>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</si>
  <si>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</si>
  <si>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</si>
  <si>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</si>
  <si>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</si>
  <si>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</si>
  <si>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</si>
  <si>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</si>
  <si>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</si>
  <si>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</si>
  <si>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</si>
  <si>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</si>
  <si>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</si>
  <si>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</si>
  <si>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</si>
  <si>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</si>
  <si>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</si>
  <si>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</si>
  <si>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</si>
  <si>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</si>
  <si>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</si>
  <si>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</si>
  <si>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</si>
  <si>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</si>
  <si>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</si>
  <si>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</si>
  <si>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</si>
  <si>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</si>
  <si>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</si>
  <si>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</si>
  <si>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</si>
  <si>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</si>
  <si>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</si>
  <si>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</si>
  <si>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</si>
  <si>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</si>
  <si>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</si>
  <si>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</si>
  <si>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</si>
  <si>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</si>
  <si>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</si>
  <si>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</si>
  <si>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</si>
  <si>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</si>
  <si>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</si>
  <si>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</si>
  <si>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</si>
  <si>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</si>
  <si>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</si>
  <si>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</si>
  <si>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</si>
  <si>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</si>
  <si>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</si>
  <si>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</si>
  <si>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</si>
  <si>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</si>
  <si>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</si>
  <si>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</si>
  <si>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</si>
  <si>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</si>
  <si>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</si>
  <si>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</si>
  <si>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</si>
  <si>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</si>
  <si>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</si>
  <si>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</si>
  <si>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</si>
  <si>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</si>
  <si>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</si>
  <si>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</si>
  <si>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</si>
  <si>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</si>
  <si>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</si>
  <si>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</si>
  <si>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</si>
  <si>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</si>
  <si>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</si>
  <si>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</si>
  <si>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</si>
  <si>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</si>
  <si>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</si>
  <si>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</si>
  <si>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</si>
  <si>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</si>
  <si>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</si>
  <si>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</si>
  <si>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</si>
  <si>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</si>
  <si>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</si>
  <si>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</si>
  <si>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</si>
  <si>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</si>
  <si>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</si>
  <si>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</si>
  <si>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</si>
  <si>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</si>
  <si>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</si>
  <si>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</si>
  <si>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</si>
  <si>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</si>
  <si>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</si>
  <si>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</si>
  <si>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</si>
  <si>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</si>
  <si>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</si>
  <si>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</si>
  <si>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</si>
  <si>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</si>
  <si>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</si>
  <si>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</si>
  <si>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</si>
  <si>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</si>
  <si>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</si>
  <si>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</si>
  <si>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</si>
  <si>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</si>
  <si>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</si>
  <si>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</si>
  <si>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</si>
  <si>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</si>
  <si>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</si>
  <si>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</si>
  <si>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</si>
  <si>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</si>
  <si>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</si>
  <si>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</si>
  <si>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</si>
  <si>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</si>
  <si>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</si>
  <si>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</si>
  <si>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</si>
  <si>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</si>
  <si>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</si>
  <si>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</si>
  <si>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</si>
  <si>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</si>
  <si>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</si>
  <si>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</si>
  <si>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</si>
  <si>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</si>
  <si>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</si>
  <si>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</si>
  <si>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</si>
  <si>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</si>
  <si>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</si>
  <si>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</si>
  <si>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</si>
  <si>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</si>
  <si>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</si>
  <si>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</si>
  <si>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</si>
  <si>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</si>
  <si>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</si>
  <si>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</si>
  <si>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</si>
  <si>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</si>
  <si>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</si>
  <si>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</si>
  <si>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</si>
  <si>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</si>
  <si>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</si>
  <si>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</si>
  <si>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</si>
  <si>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</si>
  <si>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</si>
  <si>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</si>
  <si>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</si>
  <si>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</si>
  <si>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</si>
  <si>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</si>
  <si>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</si>
  <si>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</si>
  <si>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</si>
  <si>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</si>
  <si>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</si>
  <si>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</si>
  <si>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</si>
  <si>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</si>
  <si>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</si>
  <si>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</si>
  <si>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</si>
  <si>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</si>
  <si>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</si>
  <si>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</si>
  <si>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</si>
  <si>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</si>
  <si>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</si>
  <si>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</si>
  <si>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</si>
  <si>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</si>
  <si>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</si>
  <si>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</si>
  <si>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</si>
  <si>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</si>
  <si>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</si>
  <si>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</si>
  <si>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</si>
  <si>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</si>
  <si>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</si>
  <si>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</si>
  <si>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</si>
  <si>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</si>
  <si>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</si>
  <si>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</si>
  <si>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</si>
  <si>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</si>
  <si>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</si>
  <si>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</si>
  <si>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</si>
  <si>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</si>
  <si>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</si>
  <si>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</si>
  <si>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</si>
  <si>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</si>
  <si>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</si>
  <si>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</si>
  <si>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</si>
  <si>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</si>
  <si>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</si>
  <si>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</si>
  <si>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</si>
  <si>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</si>
  <si>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</si>
  <si>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</si>
  <si>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</si>
  <si>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</si>
  <si>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</si>
  <si>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</si>
  <si>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</si>
  <si>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</si>
  <si>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</si>
  <si>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</si>
  <si>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</si>
  <si>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</si>
  <si>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</si>
  <si>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</si>
  <si>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</si>
  <si>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</si>
  <si>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</si>
  <si>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</si>
  <si>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</si>
  <si>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</si>
  <si>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</si>
  <si>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</si>
  <si>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</si>
  <si>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</si>
  <si>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</si>
  <si>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</si>
  <si>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</si>
  <si>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</si>
  <si>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</si>
  <si>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</si>
  <si>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</si>
  <si>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</si>
  <si>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</si>
  <si>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</si>
  <si>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</si>
  <si>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</si>
  <si>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</si>
  <si>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</si>
  <si>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</si>
  <si>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</si>
  <si>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</si>
  <si>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</si>
  <si>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</si>
  <si>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</si>
  <si>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</si>
  <si>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</si>
  <si>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</si>
  <si>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</si>
  <si>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</si>
  <si>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</si>
  <si>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</si>
  <si>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</si>
  <si>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</si>
  <si>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</si>
  <si>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</si>
  <si>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</si>
  <si>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</si>
  <si>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</si>
  <si>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</si>
  <si>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</si>
  <si>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</si>
  <si>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</si>
  <si>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</si>
  <si>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</si>
  <si>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</si>
  <si>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</si>
  <si>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</si>
  <si>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</si>
  <si>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</si>
  <si>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</si>
  <si>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</si>
  <si>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</si>
  <si>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</si>
  <si>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</si>
  <si>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</si>
  <si>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</si>
  <si>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</si>
  <si>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</si>
  <si>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</si>
  <si>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</si>
  <si>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</si>
  <si>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</si>
  <si>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</si>
  <si>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</si>
  <si>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</si>
  <si>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</si>
  <si>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</si>
  <si>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</si>
  <si>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</si>
  <si>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</si>
  <si>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</si>
  <si>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</si>
  <si>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</si>
  <si>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</si>
  <si>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</si>
  <si>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</si>
  <si>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</si>
  <si>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</si>
  <si>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</si>
  <si>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</si>
  <si>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</si>
  <si>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</si>
  <si>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</si>
  <si>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</si>
  <si>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</si>
  <si>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</si>
  <si>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</si>
  <si>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</si>
  <si>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</si>
  <si>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</si>
  <si>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</si>
  <si>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</si>
  <si>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</si>
  <si>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</si>
  <si>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</si>
  <si>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</si>
  <si>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</si>
  <si>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</si>
  <si>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</si>
  <si>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</si>
  <si>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</si>
  <si>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</si>
  <si>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</si>
  <si>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</si>
  <si>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</si>
  <si>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</si>
  <si>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</si>
  <si>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</si>
  <si>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</si>
  <si>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</si>
  <si>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</si>
  <si>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</si>
  <si>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</si>
  <si>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</si>
  <si>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</si>
  <si>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</si>
  <si>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</si>
  <si>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</si>
  <si>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</si>
  <si>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</si>
  <si>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</si>
  <si>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</si>
  <si>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</si>
  <si>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</si>
  <si>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</si>
  <si>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</si>
  <si>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</si>
  <si>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</si>
  <si>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</si>
  <si>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</si>
  <si>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</si>
  <si>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</si>
  <si>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</si>
  <si>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</si>
  <si>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</si>
  <si>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</si>
  <si>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</si>
  <si>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</si>
  <si>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</si>
  <si>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</si>
  <si>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</si>
  <si>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</si>
  <si>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</si>
  <si>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</si>
  <si>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</si>
  <si>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</si>
  <si>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</si>
  <si>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</si>
  <si>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</si>
  <si>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</si>
  <si>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</si>
  <si>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</si>
  <si>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</si>
  <si>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</si>
  <si>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</si>
  <si>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</si>
  <si>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</si>
  <si>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</si>
  <si>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</si>
  <si>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</si>
  <si>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</si>
  <si>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</si>
  <si>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</si>
  <si>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</si>
  <si>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</si>
  <si>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</si>
  <si>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</si>
  <si>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</si>
  <si>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</si>
  <si>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</si>
  <si>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</si>
  <si>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</si>
  <si>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</si>
  <si>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</si>
  <si>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</si>
  <si>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</si>
  <si>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</si>
  <si>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</si>
  <si>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</si>
  <si>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</si>
  <si>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</si>
  <si>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</si>
  <si>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</si>
  <si>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</si>
  <si>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</si>
  <si>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</si>
  <si>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</si>
  <si>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</si>
  <si>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</si>
  <si>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</si>
  <si>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</si>
  <si>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</si>
  <si>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</si>
  <si>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</si>
  <si>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</si>
  <si>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</si>
  <si>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</si>
  <si>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</si>
  <si>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</si>
  <si>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</si>
  <si>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</si>
  <si>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</si>
  <si>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</si>
  <si>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</si>
  <si>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</si>
  <si>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</si>
  <si>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</si>
  <si>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</si>
  <si>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</si>
  <si>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</si>
  <si>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</si>
  <si>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</si>
  <si>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</si>
  <si>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</si>
  <si>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</si>
  <si>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</si>
  <si>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</si>
  <si>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</si>
  <si>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</si>
  <si>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</si>
  <si>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</si>
  <si>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</si>
  <si>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</si>
  <si>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</si>
  <si>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</si>
  <si>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</si>
  <si>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</si>
  <si>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</si>
  <si>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</si>
  <si>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</si>
  <si>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</si>
  <si>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</si>
  <si>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</si>
  <si>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</si>
  <si>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</si>
  <si>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</si>
  <si>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</si>
  <si>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</si>
  <si>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</si>
  <si>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</si>
  <si>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</si>
  <si>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</si>
  <si>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</si>
  <si>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</si>
  <si>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</si>
  <si>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</si>
  <si>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</si>
  <si>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</si>
  <si>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</si>
  <si>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</si>
  <si>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</si>
  <si>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</si>
  <si>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</si>
  <si>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</si>
  <si>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</si>
  <si>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</si>
  <si>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</si>
  <si>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</si>
  <si>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</si>
  <si>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</si>
  <si>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</si>
  <si>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</si>
  <si>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</si>
  <si>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</si>
  <si>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</si>
  <si>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</si>
  <si>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</si>
  <si>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</si>
  <si>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</si>
  <si>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</si>
  <si>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</si>
  <si>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</si>
  <si>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</si>
  <si>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</si>
  <si>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</si>
  <si>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</si>
  <si>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</si>
  <si>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</si>
  <si>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</si>
  <si>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</si>
  <si>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</si>
  <si>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</si>
  <si>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</si>
  <si>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</si>
  <si>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</si>
  <si>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</si>
  <si>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</si>
  <si>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</si>
  <si>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</si>
  <si>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</si>
  <si>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</si>
  <si>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</si>
  <si>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</si>
  <si>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</si>
  <si>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</si>
  <si>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</si>
  <si>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</si>
  <si>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</si>
  <si>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</si>
  <si>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</si>
  <si>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</si>
  <si>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</si>
  <si>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</si>
  <si>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</si>
  <si>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</si>
  <si>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</si>
  <si>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</si>
  <si>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</si>
  <si>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</si>
  <si>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</si>
  <si>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</si>
  <si>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</si>
  <si>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</si>
  <si>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</si>
  <si>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</si>
  <si>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</si>
  <si>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</si>
  <si>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</si>
  <si>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</si>
  <si>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</si>
  <si>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</si>
  <si>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</si>
  <si>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</si>
  <si>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</si>
  <si>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</si>
  <si>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</si>
  <si>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</si>
  <si>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</si>
  <si>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</si>
  <si>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</si>
  <si>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</si>
  <si>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</si>
  <si>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</si>
  <si>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</si>
  <si>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</si>
  <si>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</si>
  <si>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</si>
  <si>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</si>
  <si>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</si>
  <si>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</si>
  <si>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</si>
  <si>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</si>
  <si>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</si>
  <si>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</si>
  <si>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</si>
  <si>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</si>
  <si>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</si>
  <si>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</si>
  <si>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</si>
  <si>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</si>
  <si>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</si>
  <si>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</si>
  <si>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</si>
  <si>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</si>
  <si>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</si>
  <si>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</si>
  <si>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</si>
  <si>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</si>
  <si>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</si>
  <si>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</si>
  <si>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</si>
  <si>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</si>
  <si>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</si>
  <si>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</si>
  <si>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</si>
  <si>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</si>
  <si>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</si>
  <si>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</si>
  <si>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</si>
  <si>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</si>
  <si>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</si>
  <si>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</si>
  <si>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</si>
  <si>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</si>
  <si>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</si>
  <si>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</si>
  <si>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</si>
  <si>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</si>
  <si>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</si>
  <si>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</si>
  <si>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</si>
  <si>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</si>
  <si>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</si>
  <si>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</si>
  <si>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</si>
  <si>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</si>
  <si>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</si>
  <si>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</si>
  <si>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</si>
  <si>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</si>
  <si>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</si>
  <si>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</si>
  <si>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</si>
  <si>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</si>
  <si>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</si>
  <si>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</si>
  <si>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</si>
  <si>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</si>
  <si>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</si>
  <si>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</si>
  <si>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</si>
  <si>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</si>
  <si>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</si>
  <si>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</si>
  <si>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</si>
  <si>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</si>
  <si>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</si>
  <si>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</si>
  <si>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</si>
  <si>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</si>
  <si>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</si>
  <si>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</si>
  <si>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</si>
  <si>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</si>
  <si>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</si>
  <si>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</si>
  <si>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</si>
  <si>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</si>
  <si>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</si>
  <si>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</si>
  <si>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</si>
  <si>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</si>
  <si>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</si>
  <si>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</si>
  <si>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</si>
  <si>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</si>
  <si>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</si>
  <si>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</si>
  <si>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</si>
  <si>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</si>
  <si>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</si>
  <si>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</si>
  <si>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</si>
  <si>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</si>
  <si>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</si>
  <si>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</si>
  <si>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</si>
  <si>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</si>
  <si>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</si>
  <si>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</si>
  <si>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</si>
  <si>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</si>
  <si>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</si>
  <si>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</si>
  <si>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</si>
  <si>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</si>
  <si>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</si>
  <si>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</si>
  <si>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</si>
  <si>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</si>
  <si>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</si>
  <si>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</si>
  <si>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</si>
  <si>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</si>
  <si>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</si>
  <si>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</si>
  <si>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</si>
  <si>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</si>
  <si>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</si>
  <si>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</si>
  <si>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</si>
  <si>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</si>
  <si>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</si>
  <si>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</si>
  <si>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</si>
  <si>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</si>
  <si>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</si>
  <si>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</si>
  <si>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</si>
  <si>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</si>
  <si>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</si>
  <si>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</si>
  <si>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</si>
  <si>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</si>
  <si>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</si>
  <si>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</si>
  <si>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</si>
  <si>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</si>
  <si>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</si>
  <si>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</si>
  <si>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</si>
  <si>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</si>
  <si>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</si>
  <si>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</si>
  <si>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</si>
  <si>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</si>
  <si>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</si>
  <si>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</si>
  <si>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</si>
  <si>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</si>
  <si>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</si>
  <si>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</si>
  <si>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</si>
  <si>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</si>
  <si>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</si>
  <si>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</si>
  <si>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</si>
  <si>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</si>
  <si>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</si>
  <si>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</si>
  <si>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</si>
  <si>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</si>
  <si>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</si>
  <si>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</si>
  <si>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</si>
  <si>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</si>
  <si>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</si>
  <si>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</si>
  <si>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</si>
  <si>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</si>
  <si>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</si>
  <si>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</si>
  <si>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</si>
  <si>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</si>
  <si>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</si>
  <si>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</si>
  <si>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</si>
  <si>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</si>
  <si>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</si>
  <si>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</si>
  <si>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</si>
  <si>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</si>
  <si>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</si>
  <si>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</si>
  <si>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</si>
  <si>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</si>
  <si>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</si>
  <si>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</si>
  <si>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</si>
  <si>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</si>
  <si>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</si>
  <si>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</si>
  <si>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</si>
  <si>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</si>
  <si>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</si>
  <si>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</si>
  <si>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</si>
  <si>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</si>
  <si>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</si>
  <si>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</si>
  <si>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</si>
  <si>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</si>
  <si>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</si>
  <si>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</si>
  <si>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</si>
  <si>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</si>
  <si>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</si>
  <si>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</si>
  <si>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</si>
  <si>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</si>
  <si>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</si>
  <si>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</si>
  <si>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</si>
  <si>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</si>
  <si>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</si>
  <si>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</si>
  <si>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</si>
  <si>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</si>
  <si>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</si>
  <si>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</si>
  <si>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</si>
  <si>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</si>
  <si>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</si>
  <si>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</si>
  <si>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</si>
  <si>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</si>
  <si>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</si>
  <si>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</si>
  <si>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</si>
  <si>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</si>
  <si>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</si>
  <si>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</si>
  <si>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</si>
  <si>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</si>
  <si>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</si>
  <si>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</si>
  <si>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</si>
  <si>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</si>
  <si>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</si>
  <si>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</si>
  <si>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</si>
  <si>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</si>
  <si>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</si>
  <si>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</si>
  <si>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</si>
  <si>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</si>
  <si>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</si>
  <si>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</si>
  <si>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</si>
  <si>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</si>
  <si>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</si>
  <si>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</si>
  <si>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</si>
  <si>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</si>
  <si>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</si>
  <si>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</si>
  <si>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</si>
  <si>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</si>
  <si>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</si>
  <si>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</si>
  <si>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</si>
  <si>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</si>
  <si>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</si>
  <si>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</si>
  <si>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</si>
  <si>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</si>
  <si>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</si>
  <si>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</si>
  <si>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</si>
  <si>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</si>
  <si>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</si>
  <si>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</si>
  <si>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</si>
  <si>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</si>
  <si>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</si>
  <si>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</si>
  <si>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</si>
  <si>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</si>
  <si>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</si>
  <si>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</si>
  <si>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</si>
  <si>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</si>
  <si>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</si>
  <si>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</si>
  <si>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</si>
  <si>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</si>
  <si>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</si>
  <si>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</si>
  <si>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</si>
  <si>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</si>
  <si>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</si>
  <si>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</si>
  <si>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</si>
  <si>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</si>
  <si>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</si>
  <si>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</si>
  <si>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</si>
  <si>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</si>
  <si>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</si>
  <si>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</si>
  <si>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</si>
  <si>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</si>
  <si>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</si>
  <si>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</si>
  <si>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</si>
  <si>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</si>
  <si>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</si>
  <si>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</si>
  <si>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</si>
  <si>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</si>
  <si>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</si>
  <si>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</si>
  <si>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</si>
  <si>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</si>
  <si>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</si>
  <si>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</si>
  <si>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</si>
  <si>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</si>
  <si>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</si>
  <si>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</si>
  <si>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</si>
  <si>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</si>
  <si>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</si>
  <si>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</si>
  <si>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</si>
  <si>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</si>
  <si>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</si>
  <si>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</si>
  <si>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</si>
  <si>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</si>
  <si>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</si>
  <si>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</si>
  <si>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</si>
  <si>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</si>
  <si>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</si>
  <si>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</si>
  <si>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</si>
  <si>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</si>
  <si>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</si>
  <si>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</si>
  <si>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</si>
  <si>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</si>
  <si>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</si>
  <si>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</si>
  <si>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</si>
  <si>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</si>
  <si>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</si>
  <si>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</si>
  <si>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</si>
  <si>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</si>
  <si>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</si>
  <si>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</si>
  <si>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</si>
  <si>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</si>
  <si>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</si>
  <si>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</si>
  <si>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</si>
  <si>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</si>
  <si>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</si>
  <si>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</si>
  <si>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</si>
  <si>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</si>
  <si>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</si>
  <si>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</si>
  <si>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</si>
  <si>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</si>
  <si>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</si>
  <si>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</si>
  <si>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</si>
  <si>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</si>
  <si>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</si>
  <si>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</si>
  <si>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</si>
  <si>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</si>
  <si>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</si>
  <si>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</si>
  <si>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</si>
  <si>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</si>
  <si>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</si>
  <si>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</si>
  <si>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</si>
  <si>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</si>
  <si>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</si>
  <si>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</si>
  <si>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</si>
  <si>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</si>
  <si>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</si>
  <si>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</si>
  <si>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</si>
  <si>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</si>
  <si>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</si>
  <si>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</si>
  <si>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</si>
  <si>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</si>
  <si>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</si>
  <si>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</si>
  <si>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</si>
  <si>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</si>
  <si>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</si>
  <si>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</si>
  <si>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</si>
  <si>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</si>
  <si>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</si>
  <si>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</si>
  <si>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</si>
  <si>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</si>
  <si>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</si>
  <si>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</si>
  <si>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</si>
  <si>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</si>
  <si>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</si>
  <si>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</si>
  <si>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</si>
  <si>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</si>
  <si>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</si>
  <si>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</si>
  <si>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</si>
  <si>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</si>
  <si>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</si>
  <si>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</si>
  <si>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</si>
  <si>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</si>
  <si>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</si>
  <si>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</si>
  <si>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</si>
  <si>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</si>
  <si>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</si>
  <si>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</si>
  <si>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</si>
  <si>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</si>
  <si>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</si>
  <si>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</si>
  <si>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</si>
  <si>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</si>
  <si>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</si>
  <si>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</si>
  <si>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</si>
  <si>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</si>
  <si>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</si>
  <si>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</si>
  <si>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</si>
  <si>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</si>
  <si>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</si>
  <si>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</si>
  <si>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</si>
  <si>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</si>
  <si>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</si>
  <si>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</si>
  <si>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</si>
  <si>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</si>
  <si>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</si>
  <si>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</si>
  <si>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</si>
  <si>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</si>
  <si>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</si>
  <si>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</si>
  <si>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</si>
  <si>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</si>
  <si>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</si>
  <si>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</si>
  <si>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</si>
  <si>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</si>
  <si>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</si>
  <si>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</si>
  <si>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</si>
  <si>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</si>
  <si>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</si>
  <si>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</si>
  <si>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</si>
  <si>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</si>
  <si>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</si>
  <si>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</si>
  <si>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</si>
  <si>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</si>
  <si>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</si>
  <si>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</si>
  <si>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</si>
  <si>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</si>
  <si>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</si>
  <si>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</si>
  <si>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</si>
  <si>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</si>
  <si>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</si>
  <si>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</si>
  <si>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</si>
  <si>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</si>
  <si>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</si>
  <si>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</si>
  <si>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</si>
  <si>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</si>
  <si>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</si>
  <si>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</si>
  <si>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</si>
  <si>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</si>
  <si>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</si>
  <si>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</si>
  <si>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</si>
  <si>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</si>
  <si>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</si>
  <si>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</si>
  <si>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</si>
  <si>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</si>
  <si>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</si>
  <si>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</si>
  <si>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</si>
  <si>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</si>
  <si>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</si>
  <si>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</si>
  <si>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</si>
  <si>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</si>
  <si>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</si>
  <si>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</si>
  <si>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</si>
  <si>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</si>
  <si>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</si>
  <si>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</si>
  <si>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</si>
  <si>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</si>
  <si>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</si>
  <si>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</si>
  <si>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</si>
  <si>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</si>
  <si>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</si>
  <si>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</si>
  <si>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</si>
  <si>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</si>
  <si>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</si>
  <si>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</si>
  <si>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</si>
  <si>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</si>
  <si>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</si>
  <si>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</si>
  <si>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</si>
  <si>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</si>
  <si>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</si>
  <si>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</si>
  <si>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</si>
  <si>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</si>
  <si>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</si>
  <si>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</si>
  <si>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</si>
  <si>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</si>
  <si>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</si>
  <si>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</si>
  <si>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</si>
  <si>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</si>
  <si>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</si>
  <si>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</si>
  <si>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</si>
  <si>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</si>
  <si>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</si>
  <si>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</si>
  <si>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</si>
  <si>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</si>
  <si>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</si>
  <si>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</si>
  <si>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</si>
  <si>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</si>
  <si>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</si>
  <si>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</si>
  <si>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</si>
  <si>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</si>
  <si>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</si>
  <si>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</si>
  <si>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</si>
  <si>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</si>
  <si>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</si>
  <si>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</si>
  <si>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</si>
  <si>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</si>
  <si>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</si>
  <si>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</si>
  <si>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</si>
  <si>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</si>
  <si>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</si>
  <si>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</si>
  <si>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</si>
  <si>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</si>
  <si>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</si>
  <si>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</si>
  <si>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</si>
  <si>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</si>
  <si>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</si>
  <si>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</si>
  <si>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</si>
  <si>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</si>
  <si>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</si>
  <si>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</si>
  <si>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</si>
  <si>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</si>
  <si>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</si>
  <si>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</si>
  <si>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</si>
  <si>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</si>
  <si>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</si>
  <si>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</si>
  <si>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</si>
  <si>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</si>
  <si>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</si>
  <si>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</si>
  <si>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</si>
  <si>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</si>
  <si>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</si>
  <si>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</si>
  <si>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</si>
  <si>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</si>
  <si>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</si>
  <si>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</si>
  <si>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</si>
  <si>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</si>
  <si>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</si>
  <si>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</si>
  <si>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</si>
  <si>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</si>
  <si>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</si>
  <si>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</si>
  <si>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</si>
  <si>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</si>
  <si>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</si>
  <si>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</si>
  <si>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</si>
  <si>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</si>
  <si>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</si>
  <si>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</si>
  <si>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</si>
  <si>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</si>
  <si>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</si>
  <si>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</si>
  <si>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</si>
  <si>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</si>
  <si>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</si>
  <si>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</si>
  <si>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</si>
  <si>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</si>
  <si>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</si>
  <si>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</si>
  <si>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</si>
  <si>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</si>
  <si>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</si>
  <si>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</si>
  <si>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</si>
  <si>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</si>
  <si>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</si>
  <si>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</si>
  <si>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</si>
  <si>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</si>
  <si>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</si>
  <si>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</si>
  <si>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</si>
  <si>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</si>
  <si>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</si>
  <si>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</si>
  <si>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</si>
  <si>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</si>
  <si>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</si>
  <si>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</si>
  <si>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</si>
  <si>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</si>
  <si>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</si>
  <si>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</si>
  <si>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</si>
  <si>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</si>
  <si>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</si>
  <si>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</si>
  <si>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</si>
  <si>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</si>
  <si>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</si>
  <si>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</si>
  <si>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</si>
  <si>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</si>
  <si>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</si>
  <si>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</si>
  <si>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</si>
  <si>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</si>
  <si>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</si>
  <si>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</si>
  <si>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</si>
  <si>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</si>
  <si>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</si>
  <si>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</si>
  <si>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</si>
  <si>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</si>
  <si>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</si>
  <si>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</si>
  <si>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</si>
  <si>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</si>
  <si>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</si>
  <si>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</si>
  <si>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</si>
  <si>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</si>
  <si>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</si>
  <si>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</si>
  <si>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</si>
  <si>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</si>
  <si>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</si>
  <si>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</si>
  <si>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</si>
  <si>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</si>
  <si>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</si>
  <si>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</si>
  <si>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</si>
  <si>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</si>
  <si>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</si>
  <si>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</si>
  <si>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</si>
  <si>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</si>
  <si>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</si>
  <si>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</si>
  <si>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</si>
  <si>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</si>
  <si>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</si>
  <si>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</si>
  <si>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</si>
  <si>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</si>
  <si>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</si>
  <si>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</si>
  <si>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</si>
  <si>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</si>
  <si>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</si>
  <si>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</si>
  <si>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</si>
  <si>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</si>
  <si>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</si>
  <si>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</si>
  <si>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</si>
  <si>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</si>
  <si>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</si>
  <si>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</si>
  <si>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</si>
  <si>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</si>
  <si>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</si>
  <si>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</si>
  <si>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</si>
  <si>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</si>
  <si>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</si>
  <si>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</si>
  <si>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</si>
  <si>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</si>
  <si>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</si>
  <si>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</si>
  <si>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</si>
  <si>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</si>
  <si>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</si>
  <si>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</si>
  <si>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</si>
  <si>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</si>
  <si>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</si>
  <si>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</si>
  <si>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</si>
  <si>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</si>
  <si>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</si>
  <si>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</si>
  <si>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</si>
  <si>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</si>
  <si>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</si>
  <si>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</si>
  <si>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</si>
  <si>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</si>
  <si>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</si>
  <si>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</si>
  <si>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</si>
  <si>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</si>
  <si>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</si>
  <si>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</si>
  <si>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</si>
  <si>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</si>
  <si>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</si>
  <si>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</si>
  <si>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</si>
  <si>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</si>
  <si>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</si>
  <si>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</si>
  <si>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</si>
  <si>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</si>
  <si>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</si>
  <si>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</si>
  <si>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</si>
  <si>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</si>
  <si>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</si>
  <si>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</si>
  <si>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</si>
  <si>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</si>
  <si>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</si>
  <si>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</si>
  <si>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</si>
  <si>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</si>
  <si>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</si>
  <si>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</si>
  <si>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</si>
  <si>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</si>
  <si>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</si>
  <si>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</si>
  <si>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</si>
  <si>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</si>
  <si>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</si>
  <si>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</si>
  <si>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</si>
  <si>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</si>
  <si>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</si>
  <si>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</si>
  <si>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</si>
  <si>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</si>
  <si>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</si>
  <si>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</si>
  <si>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</si>
  <si>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</si>
  <si>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</si>
  <si>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</si>
  <si>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</si>
  <si>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</si>
  <si>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</si>
  <si>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</si>
  <si>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</si>
  <si>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</si>
  <si>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</si>
  <si>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</si>
  <si>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</si>
  <si>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</si>
  <si>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</si>
  <si>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</si>
  <si>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</si>
  <si>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</si>
  <si>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</si>
  <si>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</si>
  <si>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</si>
  <si>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</si>
  <si>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</si>
  <si>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</si>
  <si>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</si>
  <si>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</si>
  <si>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</si>
  <si>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</si>
  <si>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</si>
  <si>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</si>
  <si>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</si>
  <si>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</si>
  <si>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</si>
  <si>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</si>
  <si>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</si>
  <si>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</si>
  <si>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</si>
  <si>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</si>
  <si>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</si>
  <si>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</si>
  <si>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</si>
  <si>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</si>
  <si>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</si>
  <si>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</si>
  <si>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</si>
  <si>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</si>
  <si>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</si>
  <si>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</si>
  <si>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</si>
  <si>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</si>
  <si>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</si>
  <si>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</si>
  <si>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</si>
  <si>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</si>
  <si>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</si>
  <si>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</si>
  <si>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</si>
  <si>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</si>
  <si>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</si>
  <si>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</si>
  <si>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</si>
  <si>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</si>
  <si>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</si>
  <si>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</si>
  <si>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</si>
  <si>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</si>
  <si>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</si>
  <si>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</si>
  <si>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</si>
  <si>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</si>
  <si>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</si>
  <si>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</si>
  <si>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</si>
  <si>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</si>
  <si>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</si>
  <si>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</si>
  <si>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</si>
  <si>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</si>
  <si>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</si>
  <si>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</si>
  <si>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</si>
  <si>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</si>
  <si>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</si>
  <si>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</si>
  <si>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</si>
  <si>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</si>
  <si>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</si>
  <si>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</si>
  <si>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</si>
  <si>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</si>
  <si>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</si>
  <si>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</si>
  <si>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</si>
  <si>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</si>
  <si>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</si>
  <si>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</si>
  <si>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</si>
  <si>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</si>
  <si>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</si>
  <si>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</si>
  <si>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</si>
  <si>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</si>
  <si>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</si>
  <si>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</si>
  <si>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</si>
  <si>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</si>
  <si>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</si>
  <si>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</si>
  <si>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</si>
  <si>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</si>
  <si>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</si>
  <si>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</si>
  <si>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</si>
  <si>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</si>
  <si>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</si>
  <si>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</si>
  <si>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</si>
  <si>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</si>
  <si>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</si>
  <si>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</si>
  <si>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</si>
  <si>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</si>
  <si>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</si>
  <si>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</si>
  <si>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</si>
  <si>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</si>
  <si>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</si>
  <si>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</si>
  <si>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</si>
  <si>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</si>
  <si>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</si>
  <si>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</si>
  <si>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</si>
  <si>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</si>
  <si>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</si>
  <si>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</si>
  <si>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</si>
  <si>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</si>
  <si>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</si>
  <si>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</si>
  <si>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</si>
  <si>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</si>
  <si>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</si>
  <si>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</si>
  <si>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</si>
  <si>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</si>
  <si>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</si>
  <si>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</si>
  <si>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</si>
  <si>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</si>
  <si>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</si>
  <si>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</si>
  <si>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</si>
  <si>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</si>
  <si>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</si>
  <si>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</si>
  <si>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</si>
  <si>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</si>
  <si>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</si>
  <si>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</si>
  <si>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</si>
  <si>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</si>
  <si>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</si>
  <si>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</si>
  <si>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</si>
  <si>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</si>
  <si>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</si>
  <si>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</si>
  <si>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</si>
  <si>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</si>
  <si>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</si>
  <si>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</si>
  <si>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</si>
  <si>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</si>
  <si>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</si>
  <si>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</si>
  <si>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</si>
  <si>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</si>
  <si>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</si>
  <si>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</si>
  <si>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</si>
  <si>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</si>
  <si>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</si>
  <si>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</si>
  <si>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</si>
  <si>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</si>
  <si>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</si>
  <si>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</si>
  <si>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</si>
  <si>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</si>
  <si>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</si>
  <si>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</si>
  <si>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</si>
  <si>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</si>
  <si>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</si>
  <si>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</si>
  <si>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</si>
  <si>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</si>
  <si>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</si>
  <si>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</si>
  <si>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</si>
  <si>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</si>
  <si>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</si>
  <si>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</si>
  <si>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</si>
  <si>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</si>
  <si>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</si>
  <si>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</si>
  <si>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</si>
  <si>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</si>
  <si>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</si>
  <si>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</si>
  <si>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</si>
  <si>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</si>
  <si>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</si>
  <si>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</si>
  <si>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</si>
  <si>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</si>
  <si>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</si>
  <si>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</si>
  <si>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</si>
  <si>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</si>
  <si>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</si>
  <si>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</si>
  <si>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</si>
  <si>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</si>
  <si>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</si>
  <si>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</si>
  <si>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</si>
  <si>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</si>
  <si>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</si>
  <si>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</si>
  <si>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</si>
  <si>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</si>
  <si>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</si>
  <si>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</si>
  <si>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</si>
  <si>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</si>
  <si>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</si>
  <si>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</si>
  <si>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</si>
  <si>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</si>
  <si>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</si>
  <si>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</si>
  <si>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</si>
  <si>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</si>
  <si>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</si>
  <si>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</si>
  <si>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</si>
  <si>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</si>
  <si>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</si>
  <si>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</si>
  <si>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</si>
  <si>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</si>
  <si>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</si>
  <si>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</si>
  <si>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</si>
  <si>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</si>
  <si>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</si>
  <si>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</si>
  <si>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</si>
  <si>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</si>
  <si>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</si>
  <si>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</si>
  <si>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</si>
  <si>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</si>
  <si>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</si>
  <si>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</si>
  <si>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</si>
  <si>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</si>
  <si>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</si>
  <si>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</si>
  <si>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</si>
  <si>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</si>
  <si>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</si>
  <si>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</si>
  <si>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</si>
  <si>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</si>
  <si>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</si>
  <si>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</si>
  <si>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</si>
  <si>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</si>
  <si>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</si>
  <si>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</si>
  <si>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</si>
  <si>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</si>
  <si>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</si>
  <si>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</si>
  <si>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</si>
  <si>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</si>
  <si>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</si>
  <si>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</si>
  <si>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</si>
  <si>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</si>
  <si>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</si>
  <si>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</si>
  <si>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</si>
  <si>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</si>
  <si>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</si>
  <si>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</si>
  <si>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</si>
  <si>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</si>
  <si>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</si>
  <si>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</si>
  <si>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</si>
  <si>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</si>
  <si>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</si>
  <si>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</si>
  <si>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</si>
  <si>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</si>
  <si>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</si>
  <si>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</si>
  <si>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</si>
  <si>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</si>
  <si>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</si>
  <si>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</si>
  <si>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</si>
  <si>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</si>
  <si>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</si>
  <si>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</si>
  <si>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</si>
  <si>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</si>
  <si>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</si>
  <si>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</si>
  <si>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</si>
  <si>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</si>
  <si>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</si>
  <si>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</si>
  <si>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</si>
  <si>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</si>
  <si>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</si>
  <si>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</si>
  <si>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</si>
  <si>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</si>
  <si>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</si>
  <si>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</si>
  <si>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</si>
  <si>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</si>
  <si>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</si>
  <si>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</si>
  <si>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</si>
  <si>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</si>
  <si>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</si>
  <si>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</si>
  <si>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</si>
  <si>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</si>
  <si>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</si>
  <si>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</si>
  <si>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</si>
  <si>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</si>
  <si>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</si>
  <si>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</si>
  <si>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</si>
  <si>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</si>
  <si>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</si>
  <si>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</si>
  <si>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</si>
  <si>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</si>
  <si>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</si>
  <si>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</si>
  <si>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</si>
  <si>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</si>
  <si>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</si>
  <si>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</si>
  <si>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</si>
  <si>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</si>
  <si>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</si>
  <si>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</si>
  <si>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</si>
  <si>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</si>
  <si>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</si>
  <si>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</si>
  <si>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</si>
  <si>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</si>
  <si>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</si>
  <si>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</si>
  <si>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</si>
  <si>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</si>
  <si>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</si>
  <si>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</si>
  <si>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</si>
  <si>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</si>
  <si>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</si>
  <si>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</si>
  <si>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</si>
  <si>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</si>
  <si>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</si>
  <si>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</si>
  <si>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</si>
  <si>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</si>
  <si>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</si>
  <si>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</si>
  <si>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</si>
  <si>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</si>
  <si>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</si>
  <si>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</si>
  <si>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</si>
  <si>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</si>
  <si>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</si>
  <si>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</si>
  <si>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</si>
  <si>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</si>
  <si>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</si>
  <si>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</si>
  <si>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</si>
  <si>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</si>
  <si>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</si>
  <si>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</si>
  <si>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</si>
  <si>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</si>
  <si>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</si>
  <si>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</si>
  <si>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</si>
  <si>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</si>
  <si>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</si>
  <si>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</si>
  <si>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</si>
  <si>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</si>
  <si>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</si>
  <si>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</si>
  <si>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</si>
  <si>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</si>
  <si>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</si>
  <si>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</si>
  <si>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</si>
  <si>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</si>
  <si>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</si>
  <si>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</si>
  <si>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</si>
  <si>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</si>
  <si>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</si>
  <si>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</si>
  <si>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</si>
  <si>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</si>
  <si>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</si>
  <si>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</si>
  <si>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</si>
  <si>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</si>
  <si>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</si>
  <si>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</si>
  <si>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</si>
  <si>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</si>
  <si>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</si>
  <si>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</si>
  <si>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</si>
  <si>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</si>
  <si>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</si>
  <si>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</si>
  <si>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</si>
  <si>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</si>
  <si>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</si>
  <si>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</si>
  <si>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</si>
  <si>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</si>
  <si>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</si>
  <si>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</si>
  <si>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</si>
  <si>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</si>
  <si>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</si>
  <si>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</si>
  <si>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</si>
  <si>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</si>
  <si>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</si>
  <si>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</si>
  <si>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</si>
  <si>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</si>
  <si>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</si>
  <si>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</si>
  <si>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</si>
  <si>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</si>
  <si>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</si>
  <si>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</si>
  <si>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</si>
  <si>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</si>
  <si>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</si>
  <si>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</si>
  <si>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</si>
  <si>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</si>
  <si>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</si>
  <si>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</si>
  <si>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</si>
  <si>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</si>
  <si>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</si>
  <si>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</si>
  <si>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</si>
  <si>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</si>
  <si>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</si>
  <si>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</si>
  <si>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</si>
  <si>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</si>
  <si>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</si>
  <si>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</si>
  <si>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</si>
  <si>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</si>
  <si>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</si>
  <si>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</si>
  <si>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</si>
  <si>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</si>
  <si>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</si>
  <si>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</si>
  <si>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</si>
  <si>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</si>
  <si>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</si>
  <si>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</si>
  <si>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</si>
  <si>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</si>
  <si>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</si>
  <si>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</si>
  <si>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</si>
  <si>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</si>
  <si>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</si>
  <si>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</si>
  <si>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</si>
  <si>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</si>
  <si>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</si>
  <si>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</si>
  <si>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</si>
  <si>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</si>
  <si>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</si>
  <si>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</si>
  <si>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</si>
  <si>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</si>
  <si>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</si>
  <si>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</si>
  <si>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</si>
  <si>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</si>
  <si>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</si>
  <si>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</si>
  <si>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</si>
  <si>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</si>
  <si>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</si>
  <si>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</si>
  <si>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</si>
  <si>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</si>
  <si>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</si>
  <si>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</si>
  <si>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</si>
  <si>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</si>
  <si>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</si>
  <si>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</si>
  <si>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</si>
  <si>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</si>
  <si>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</si>
  <si>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</si>
  <si>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</si>
  <si>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</si>
  <si>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</si>
  <si>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</si>
  <si>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</si>
  <si>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</si>
  <si>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</si>
  <si>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</si>
  <si>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</si>
  <si>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</si>
  <si>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</si>
  <si>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</si>
  <si>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</si>
  <si>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</si>
  <si>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</si>
  <si>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</si>
  <si>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</si>
  <si>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</si>
  <si>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</si>
  <si>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</si>
  <si>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</si>
  <si>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</si>
  <si>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</si>
  <si>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</si>
  <si>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</si>
  <si>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</si>
  <si>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</si>
  <si>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</si>
  <si>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</si>
  <si>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</si>
  <si>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</si>
  <si>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</si>
  <si>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</si>
  <si>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</si>
  <si>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</si>
  <si>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</si>
  <si>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</si>
  <si>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</si>
  <si>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</si>
  <si>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</si>
  <si>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</si>
  <si>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</si>
  <si>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</si>
  <si>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</si>
  <si>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</si>
  <si>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</si>
  <si>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</si>
  <si>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</si>
  <si>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</si>
  <si>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</si>
  <si>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</si>
  <si>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</si>
  <si>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</si>
  <si>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</si>
  <si>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</si>
  <si>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</si>
  <si>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</si>
  <si>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</si>
  <si>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</si>
  <si>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</si>
  <si>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</si>
  <si>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</si>
  <si>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</si>
  <si>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</si>
  <si>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</si>
  <si>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</si>
  <si>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</si>
  <si>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</si>
  <si>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</si>
  <si>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</si>
  <si>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</si>
  <si>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</si>
  <si>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</si>
  <si>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</si>
  <si>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</si>
  <si>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</si>
  <si>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</si>
  <si>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</si>
  <si>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</si>
  <si>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</si>
  <si>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</si>
  <si>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</si>
  <si>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</si>
  <si>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</si>
  <si>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</si>
  <si>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</si>
  <si>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</si>
  <si>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</si>
  <si>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</si>
  <si>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</si>
  <si>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</si>
  <si>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</si>
  <si>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</si>
  <si>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</si>
  <si>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</si>
  <si>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</si>
  <si>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</si>
  <si>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</si>
  <si>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</si>
  <si>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</si>
  <si>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</si>
  <si>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</si>
  <si>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</si>
  <si>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</si>
  <si>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</si>
  <si>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</si>
  <si>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</si>
  <si>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</si>
  <si>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</si>
  <si>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</si>
  <si>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</si>
  <si>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</si>
  <si>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</si>
  <si>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</si>
  <si>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</si>
  <si>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</si>
  <si>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</si>
  <si>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</si>
  <si>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</si>
  <si>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</si>
  <si>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</si>
  <si>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</si>
  <si>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</si>
  <si>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</si>
  <si>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</si>
  <si>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</si>
  <si>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</si>
  <si>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</si>
  <si>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</si>
  <si>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</si>
  <si>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</si>
  <si>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</si>
  <si>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</si>
  <si>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</si>
  <si>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</si>
  <si>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</si>
  <si>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</si>
  <si>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</si>
  <si>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</si>
  <si>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</si>
  <si>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</si>
  <si>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</si>
  <si>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</si>
  <si>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</si>
  <si>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</si>
  <si>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</si>
  <si>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</si>
  <si>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</si>
  <si>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</si>
  <si>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</si>
  <si>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</si>
  <si>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</si>
  <si>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</si>
  <si>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</si>
  <si>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</si>
  <si>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</si>
  <si>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</si>
  <si>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</si>
  <si>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</si>
  <si>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</si>
  <si>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</si>
  <si>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</si>
  <si>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</si>
  <si>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</si>
  <si>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</si>
  <si>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</si>
  <si>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</si>
  <si>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</si>
  <si>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</si>
  <si>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</si>
  <si>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</si>
  <si>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</si>
  <si>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</si>
  <si>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</si>
  <si>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</si>
  <si>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</si>
  <si>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</si>
  <si>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</si>
  <si>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</si>
  <si>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</si>
  <si>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</si>
  <si>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</si>
  <si>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</si>
  <si>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</si>
  <si>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</si>
  <si>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</si>
  <si>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</si>
  <si>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</si>
  <si>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</si>
  <si>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</si>
  <si>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</si>
  <si>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</si>
  <si>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</si>
  <si>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</si>
  <si>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</si>
  <si>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</si>
  <si>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</si>
  <si>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</si>
  <si>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</si>
  <si>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</si>
  <si>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</si>
  <si>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</si>
  <si>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</si>
  <si>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</si>
  <si>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</si>
  <si>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</si>
  <si>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</si>
  <si>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</si>
  <si>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</si>
  <si>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</si>
  <si>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</si>
  <si>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</si>
  <si>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</si>
  <si>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</si>
  <si>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</si>
  <si>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</si>
  <si>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</si>
  <si>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</si>
  <si>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</si>
  <si>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</si>
  <si>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</si>
  <si>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</si>
  <si>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</si>
  <si>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</si>
  <si>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</si>
  <si>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</si>
  <si>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</si>
  <si>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</si>
  <si>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</si>
  <si>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</si>
  <si>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</si>
  <si>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</si>
  <si>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</si>
  <si>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</si>
  <si>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</si>
  <si>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</si>
  <si>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</si>
  <si>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</si>
  <si>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</si>
  <si>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</si>
  <si>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</si>
  <si>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</si>
  <si>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</si>
  <si>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</si>
  <si>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</si>
  <si>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</si>
  <si>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</si>
  <si>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</si>
  <si>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</si>
  <si>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</si>
  <si>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</si>
  <si>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</si>
  <si>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</si>
  <si>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</si>
  <si>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</si>
  <si>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</si>
  <si>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</si>
  <si>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</si>
  <si>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</si>
  <si>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</si>
  <si>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</si>
  <si>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</si>
  <si>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</si>
  <si>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</si>
  <si>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</si>
  <si>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</si>
  <si>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</si>
  <si>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</si>
  <si>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</si>
  <si>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</si>
  <si>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</si>
  <si>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</si>
  <si>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</si>
  <si>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</si>
  <si>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</si>
  <si>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</si>
  <si>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</si>
  <si>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</si>
  <si>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</si>
  <si>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</si>
  <si>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</si>
  <si>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</si>
  <si>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</si>
  <si>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</si>
  <si>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</si>
  <si>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</si>
  <si>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</si>
  <si>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</si>
  <si>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</si>
  <si>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</si>
  <si>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</si>
  <si>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</si>
  <si>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</si>
  <si>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</si>
  <si>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</si>
  <si>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</si>
  <si>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</si>
  <si>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</si>
  <si>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</si>
  <si>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</si>
  <si>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</si>
  <si>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</si>
  <si>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</si>
  <si>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</si>
  <si>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</si>
  <si>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</si>
  <si>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</si>
  <si>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</si>
  <si>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</si>
  <si>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</si>
  <si>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</si>
  <si>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</si>
  <si>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</si>
  <si>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</si>
  <si>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</si>
  <si>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</si>
  <si>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</si>
  <si>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</si>
  <si>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</si>
  <si>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</si>
  <si>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</si>
  <si>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</si>
  <si>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</si>
  <si>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</si>
  <si>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</si>
  <si>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</si>
  <si>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</si>
  <si>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</si>
  <si>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</si>
  <si>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</si>
  <si>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</si>
  <si>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</si>
  <si>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</si>
  <si>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</si>
  <si>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</si>
  <si>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</si>
  <si>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</si>
  <si>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</si>
  <si>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</si>
  <si>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</si>
  <si>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</si>
  <si>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</si>
  <si>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</si>
  <si>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</si>
  <si>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</si>
  <si>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</si>
  <si>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</si>
  <si>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</si>
  <si>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</si>
  <si>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</si>
  <si>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</si>
  <si>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</si>
  <si>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</si>
  <si>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</si>
  <si>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</si>
  <si>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</si>
  <si>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</si>
  <si>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</si>
  <si>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</si>
  <si>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</si>
  <si>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</si>
  <si>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</si>
  <si>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</si>
  <si>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</si>
  <si>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</si>
  <si>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</si>
  <si>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</si>
  <si>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</si>
  <si>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</si>
  <si>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</si>
  <si>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</si>
  <si>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</si>
  <si>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</si>
  <si>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</si>
  <si>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</si>
  <si>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</si>
  <si>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</si>
  <si>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</si>
  <si>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</si>
  <si>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</si>
  <si>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</si>
  <si>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</si>
  <si>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</si>
  <si>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</si>
  <si>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</si>
  <si>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</si>
  <si>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</si>
  <si>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</si>
  <si>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</si>
  <si>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</si>
  <si>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</si>
  <si>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</si>
  <si>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</si>
  <si>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</si>
  <si>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</si>
  <si>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</si>
  <si>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</si>
  <si>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</si>
  <si>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</si>
  <si>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</si>
  <si>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</si>
  <si>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</si>
  <si>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</si>
  <si>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</si>
  <si>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</si>
  <si>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</si>
  <si>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</si>
  <si>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</si>
  <si>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</si>
  <si>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</si>
  <si>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</si>
  <si>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</si>
  <si>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</si>
  <si>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</si>
  <si>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</si>
  <si>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</si>
  <si>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</si>
  <si>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</si>
  <si>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</si>
  <si>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</si>
  <si>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</si>
  <si>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</si>
  <si>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</si>
  <si>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</si>
  <si>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</si>
  <si>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</si>
  <si>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</si>
  <si>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</si>
  <si>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</si>
  <si>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</si>
  <si>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</si>
  <si>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</si>
  <si>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</si>
  <si>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</si>
  <si>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</si>
  <si>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</si>
  <si>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</si>
  <si>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</si>
  <si>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</si>
  <si>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</si>
  <si>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</si>
  <si>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</si>
  <si>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</si>
  <si>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</si>
  <si>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</si>
  <si>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</si>
  <si>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</si>
  <si>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</si>
  <si>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</si>
  <si>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</si>
  <si>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</si>
  <si>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</si>
  <si>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</si>
  <si>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</si>
  <si>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</si>
  <si>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</si>
  <si>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</si>
  <si>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</si>
  <si>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</si>
  <si>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</si>
  <si>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</si>
  <si>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</si>
  <si>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</si>
  <si>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</si>
  <si>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</si>
  <si>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</si>
  <si>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</si>
  <si>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</si>
  <si>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</si>
  <si>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</si>
  <si>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</si>
  <si>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</si>
  <si>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</si>
  <si>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</si>
  <si>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</si>
  <si>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</si>
  <si>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</si>
  <si>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</si>
  <si>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</si>
  <si>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</si>
  <si>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</si>
  <si>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</si>
  <si>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</si>
  <si>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</si>
  <si>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</si>
  <si>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</si>
  <si>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</si>
  <si>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</si>
  <si>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</si>
  <si>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</si>
  <si>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</si>
  <si>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</si>
  <si>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</si>
  <si>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</si>
  <si>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</si>
  <si>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</si>
  <si>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</si>
  <si>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</si>
  <si>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</si>
  <si>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</si>
  <si>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</si>
  <si>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</si>
  <si>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</si>
  <si>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</si>
  <si>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</si>
  <si>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</si>
  <si>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</si>
  <si>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</si>
  <si>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</si>
  <si>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</si>
  <si>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</si>
  <si>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</si>
  <si>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</si>
  <si>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</si>
  <si>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</si>
  <si>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</si>
  <si>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</si>
  <si>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</si>
  <si>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</si>
  <si>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</si>
  <si>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</si>
  <si>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</si>
  <si>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</si>
  <si>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</si>
  <si>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</si>
  <si>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</si>
  <si>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</si>
  <si>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</si>
  <si>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</si>
  <si>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</si>
  <si>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</si>
  <si>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</si>
  <si>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</si>
  <si>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</si>
  <si>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</si>
  <si>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</si>
  <si>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</si>
  <si>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</si>
  <si>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</si>
  <si>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</si>
  <si>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</si>
  <si>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</si>
  <si>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</si>
  <si>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</si>
  <si>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</si>
  <si>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</si>
  <si>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</si>
  <si>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</si>
  <si>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</si>
  <si>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</si>
  <si>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</si>
  <si>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</si>
  <si>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</si>
  <si>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</si>
  <si>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</si>
  <si>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</si>
  <si>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</si>
  <si>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</si>
  <si>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</si>
  <si>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</si>
  <si>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</si>
  <si>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</si>
  <si>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</si>
  <si>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</si>
  <si>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</si>
  <si>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</si>
  <si>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</si>
  <si>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</si>
  <si>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</si>
  <si>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</si>
  <si>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</si>
  <si>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</si>
  <si>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</si>
  <si>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</si>
  <si>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</si>
  <si>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</si>
  <si>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</si>
  <si>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</si>
  <si>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</si>
  <si>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</si>
  <si>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</si>
  <si>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</si>
  <si>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</si>
  <si>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</si>
  <si>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</si>
  <si>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</si>
  <si>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</si>
  <si>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</si>
  <si>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</si>
  <si>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</si>
  <si>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</si>
  <si>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</si>
  <si>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</si>
  <si>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</si>
  <si>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</si>
  <si>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</si>
  <si>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</si>
  <si>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</si>
  <si>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</si>
  <si>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</si>
  <si>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</si>
  <si>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</si>
  <si>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</si>
  <si>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</si>
  <si>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</si>
  <si>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</si>
  <si>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</si>
  <si>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</si>
  <si>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</si>
  <si>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</si>
  <si>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</si>
  <si>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</si>
  <si>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</si>
  <si>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</si>
  <si>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</si>
  <si>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</si>
  <si>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</si>
  <si>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</si>
  <si>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</si>
  <si>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</si>
  <si>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</si>
  <si>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</si>
  <si>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</si>
  <si>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</si>
  <si>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</si>
  <si>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</si>
  <si>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</si>
  <si>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</si>
  <si>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</si>
  <si>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</si>
  <si>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</si>
  <si>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</si>
  <si>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</si>
  <si>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</si>
  <si>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</si>
  <si>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</si>
  <si>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</si>
  <si>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</si>
  <si>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</si>
  <si>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</si>
  <si>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</si>
  <si>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</si>
  <si>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</si>
  <si>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</si>
  <si>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</si>
  <si>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</si>
  <si>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</si>
  <si>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</si>
  <si>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</si>
  <si>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</si>
  <si>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</si>
  <si>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</si>
  <si>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</si>
  <si>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</si>
  <si>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</si>
  <si>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</si>
  <si>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</si>
  <si>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</si>
  <si>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</si>
  <si>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</si>
  <si>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</si>
  <si>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</si>
  <si>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</si>
  <si>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</si>
  <si>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</si>
  <si>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</si>
  <si>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</si>
  <si>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</si>
  <si>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</si>
  <si>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</si>
  <si>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</si>
  <si>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</si>
  <si>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</si>
  <si>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</si>
  <si>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</si>
  <si>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</si>
  <si>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</si>
  <si>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</si>
  <si>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</si>
  <si>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</si>
  <si>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</si>
  <si>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</si>
  <si>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</si>
  <si>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</si>
  <si>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</si>
  <si>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</si>
  <si>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</si>
  <si>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</si>
  <si>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</si>
  <si>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</si>
  <si>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</si>
  <si>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</si>
  <si>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</si>
  <si>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</si>
  <si>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</si>
  <si>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</si>
  <si>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</si>
  <si>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</si>
  <si>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</si>
  <si>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</si>
  <si>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</si>
  <si>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</si>
  <si>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</si>
  <si>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</si>
  <si>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</si>
  <si>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</si>
  <si>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</si>
  <si>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</si>
  <si>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</si>
  <si>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</si>
  <si>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</si>
  <si>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</si>
  <si>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</si>
  <si>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</si>
  <si>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</si>
  <si>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</si>
  <si>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</si>
  <si>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</si>
  <si>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</si>
  <si>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</si>
  <si>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</si>
  <si>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</si>
  <si>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</si>
  <si>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</si>
  <si>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</si>
  <si>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</si>
  <si>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</si>
  <si>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</si>
  <si>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</si>
  <si>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</si>
  <si>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</si>
  <si>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</si>
  <si>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</si>
  <si>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</si>
  <si>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</si>
  <si>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</si>
  <si>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</si>
  <si>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</si>
  <si>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</si>
  <si>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</si>
  <si>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</si>
  <si>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</si>
  <si>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</si>
  <si>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</si>
  <si>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</si>
  <si>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</si>
  <si>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</si>
  <si>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</si>
  <si>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</si>
  <si>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</si>
  <si>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</si>
  <si>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</si>
  <si>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</si>
  <si>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</si>
  <si>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</si>
  <si>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</si>
  <si>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</si>
  <si>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</si>
  <si>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</si>
  <si>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</si>
  <si>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</si>
  <si>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</si>
  <si>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</si>
  <si>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</si>
  <si>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</si>
  <si>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</si>
  <si>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</si>
  <si>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</si>
  <si>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</si>
  <si>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</si>
  <si>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</si>
  <si>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</si>
  <si>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</si>
  <si>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</si>
  <si>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</si>
  <si>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</si>
  <si>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</si>
  <si>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</si>
  <si>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</si>
  <si>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</si>
  <si>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</si>
  <si>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</si>
  <si>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</si>
  <si>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</si>
  <si>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</si>
  <si>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</si>
  <si>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</si>
  <si>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</si>
  <si>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</si>
  <si>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</si>
  <si>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</si>
  <si>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</si>
  <si>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</si>
  <si>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</si>
  <si>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</si>
  <si>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</si>
  <si>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</si>
  <si>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</si>
  <si>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</si>
  <si>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</si>
  <si>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</si>
  <si>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</si>
  <si>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</si>
  <si>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</si>
  <si>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</si>
  <si>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</si>
  <si>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</si>
  <si>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</si>
  <si>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</si>
  <si>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</si>
  <si>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</si>
  <si>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</si>
  <si>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</si>
  <si>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</si>
  <si>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</si>
  <si>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</si>
  <si>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</si>
  <si>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</si>
  <si>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</si>
  <si>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</si>
  <si>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</si>
  <si>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</si>
  <si>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</si>
  <si>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</si>
  <si>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</si>
  <si>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</si>
  <si>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</si>
  <si>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</si>
  <si>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</si>
  <si>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</si>
  <si>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</si>
  <si>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</si>
  <si>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</si>
  <si>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</si>
  <si>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</si>
  <si>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</si>
  <si>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</si>
  <si>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</si>
  <si>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</si>
  <si>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</si>
  <si>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</si>
  <si>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</si>
  <si>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</si>
  <si>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</si>
  <si>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</si>
  <si>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</si>
  <si>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</si>
  <si>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</si>
  <si>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</si>
  <si>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</si>
  <si>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</si>
  <si>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</si>
  <si>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</si>
  <si>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</si>
  <si>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</si>
  <si>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</si>
  <si>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</si>
  <si>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</si>
  <si>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</si>
  <si>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</si>
  <si>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</si>
  <si>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</si>
  <si>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</si>
  <si>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</si>
  <si>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</si>
  <si>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</si>
  <si>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</si>
  <si>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</si>
  <si>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</si>
  <si>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</si>
  <si>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</si>
  <si>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</si>
  <si>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</si>
  <si>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</si>
  <si>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</si>
  <si>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</si>
  <si>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</si>
  <si>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</si>
  <si>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</si>
  <si>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</si>
  <si>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</si>
  <si>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</si>
  <si>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</si>
  <si>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</si>
  <si>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</si>
  <si>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</si>
  <si>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</si>
  <si>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</si>
  <si>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</si>
  <si>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</si>
  <si>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</si>
  <si>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</si>
  <si>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</si>
  <si>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</si>
  <si>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</si>
  <si>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</si>
  <si>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</si>
  <si>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</si>
  <si>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</si>
  <si>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</si>
  <si>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</si>
  <si>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</si>
  <si>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</si>
  <si>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</si>
  <si>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</si>
  <si>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</si>
  <si>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</si>
  <si>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</si>
  <si>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</si>
  <si>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</si>
  <si>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</si>
  <si>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</si>
  <si>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</si>
  <si>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</si>
  <si>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</si>
  <si>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</si>
  <si>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</si>
  <si>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</si>
  <si>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</si>
  <si>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</si>
  <si>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</si>
  <si>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</si>
  <si>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</si>
  <si>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</si>
  <si>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</si>
  <si>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</si>
  <si>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</si>
  <si>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</si>
  <si>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</si>
  <si>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</si>
  <si>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</si>
  <si>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</si>
  <si>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</si>
  <si>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</si>
  <si>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</si>
  <si>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</si>
  <si>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</si>
  <si>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</si>
  <si>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</si>
  <si>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</si>
  <si>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</si>
  <si>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</si>
  <si>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</si>
  <si>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</si>
  <si>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</si>
  <si>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</si>
  <si>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</si>
  <si>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</si>
  <si>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</si>
  <si>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</si>
  <si>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</si>
  <si>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</si>
  <si>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</si>
  <si>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</si>
  <si>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</si>
  <si>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</si>
  <si>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</si>
  <si>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</si>
  <si>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</si>
  <si>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</si>
  <si>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</si>
  <si>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</si>
  <si>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</si>
  <si>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</si>
  <si>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</si>
  <si>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</si>
  <si>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</si>
  <si>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</si>
  <si>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</si>
  <si>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</si>
  <si>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</si>
  <si>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</si>
  <si>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</si>
  <si>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</si>
  <si>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</si>
  <si>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</si>
  <si>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</si>
  <si>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</si>
  <si>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</si>
  <si>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</si>
  <si>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</si>
  <si>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</si>
  <si>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</si>
  <si>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</si>
  <si>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</si>
  <si>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</si>
  <si>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</si>
  <si>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</si>
  <si>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</si>
  <si>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</si>
  <si>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</si>
  <si>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</si>
  <si>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</si>
  <si>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</si>
  <si>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</si>
  <si>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</si>
  <si>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</si>
  <si>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</si>
  <si>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</si>
  <si>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</si>
  <si>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</si>
  <si>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</si>
  <si>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</si>
  <si>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</si>
  <si>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</si>
  <si>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</si>
  <si>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</si>
  <si>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</si>
  <si>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</si>
  <si>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</si>
  <si>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</si>
  <si>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</si>
  <si>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</si>
  <si>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</si>
  <si>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</si>
  <si>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</si>
  <si>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</si>
  <si>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</si>
  <si>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</si>
  <si>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</si>
  <si>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</si>
  <si>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</si>
  <si>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</si>
  <si>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</si>
  <si>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</si>
  <si>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</si>
  <si>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</si>
  <si>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</si>
  <si>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</si>
  <si>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</si>
  <si>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</si>
  <si>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</si>
  <si>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</si>
  <si>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</si>
  <si>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</si>
  <si>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</si>
  <si>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</si>
  <si>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</si>
  <si>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</si>
  <si>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</si>
  <si>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</si>
  <si>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</si>
  <si>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</si>
  <si>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</si>
  <si>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</si>
  <si>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</si>
  <si>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</si>
  <si>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</si>
  <si>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</si>
  <si>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</si>
  <si>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</si>
  <si>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</si>
  <si>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</si>
  <si>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</si>
  <si>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</si>
  <si>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</si>
  <si>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</si>
  <si>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</si>
  <si>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</si>
  <si>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</si>
  <si>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</si>
  <si>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</si>
  <si>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</si>
  <si>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</si>
  <si>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</si>
  <si>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</si>
  <si>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</si>
  <si>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</si>
  <si>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</si>
  <si>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</si>
  <si>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</si>
  <si>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</si>
  <si>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</si>
  <si>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</si>
  <si>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</si>
  <si>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</si>
  <si>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</si>
  <si>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</si>
  <si>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</si>
  <si>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</si>
  <si>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</si>
  <si>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</si>
  <si>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</si>
  <si>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</si>
  <si>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</si>
  <si>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</si>
  <si>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</si>
  <si>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</si>
  <si>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</si>
  <si>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</si>
  <si>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</si>
  <si>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</si>
  <si>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</si>
  <si>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</si>
  <si>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</si>
  <si>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</si>
  <si>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</si>
  <si>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</si>
  <si>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</si>
  <si>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</si>
  <si>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</si>
  <si>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</si>
  <si>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</si>
  <si>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</si>
  <si>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</si>
  <si>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</si>
  <si>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</si>
  <si>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</si>
  <si>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</si>
  <si>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</si>
  <si>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</si>
  <si>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</si>
  <si>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</si>
  <si>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</si>
  <si>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</si>
  <si>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</si>
  <si>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</si>
  <si>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</si>
  <si>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</si>
  <si>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</si>
  <si>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</si>
  <si>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</si>
  <si>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</si>
  <si>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</si>
  <si>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</si>
  <si>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</si>
  <si>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</si>
  <si>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</si>
  <si>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</si>
  <si>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</si>
  <si>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</si>
  <si>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</si>
  <si>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</si>
  <si>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</si>
  <si>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</si>
  <si>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</si>
  <si>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</si>
  <si>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</si>
  <si>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</si>
  <si>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</si>
  <si>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</si>
  <si>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</si>
  <si>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</si>
  <si>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</si>
  <si>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</si>
  <si>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</si>
  <si>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</si>
  <si>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</si>
  <si>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</si>
  <si>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</si>
  <si>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</si>
  <si>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</si>
  <si>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</si>
  <si>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</si>
  <si>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</si>
  <si>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</si>
  <si>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</si>
  <si>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</si>
  <si>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</si>
  <si>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</si>
  <si>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</si>
  <si>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</si>
  <si>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</si>
  <si>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</si>
  <si>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</si>
  <si>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</si>
  <si>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</si>
  <si>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</si>
  <si>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</si>
  <si>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</si>
  <si>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</si>
  <si>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</si>
  <si>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</si>
  <si>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</si>
  <si>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</si>
  <si>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</si>
  <si>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</si>
  <si>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</si>
  <si>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</si>
  <si>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</si>
  <si>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</si>
  <si>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</si>
  <si>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</si>
  <si>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</si>
  <si>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</si>
  <si>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</si>
  <si>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</si>
  <si>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</si>
  <si>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</si>
  <si>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</si>
  <si>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</si>
  <si>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</si>
  <si>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</si>
  <si>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</si>
  <si>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</si>
  <si>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</si>
  <si>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</si>
  <si>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</si>
  <si>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</si>
  <si>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</si>
  <si>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</si>
  <si>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</si>
  <si>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</si>
  <si>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</si>
  <si>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</si>
  <si>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</si>
  <si>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</si>
  <si>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</si>
  <si>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</si>
  <si>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</si>
  <si>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</si>
  <si>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</si>
  <si>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</si>
  <si>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</si>
  <si>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</si>
  <si>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</si>
  <si>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</si>
  <si>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</si>
  <si>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</si>
  <si>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</si>
  <si>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</si>
  <si>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</si>
  <si>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</si>
  <si>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</si>
  <si>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</si>
  <si>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</si>
  <si>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</si>
  <si>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</si>
  <si>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</si>
  <si>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</si>
  <si>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</si>
  <si>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</si>
  <si>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</si>
  <si>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</si>
  <si>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</si>
  <si>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</si>
  <si>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</si>
  <si>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</si>
  <si>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</si>
  <si>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</si>
  <si>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</si>
  <si>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</si>
  <si>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</si>
  <si>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</si>
  <si>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</si>
  <si>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</si>
  <si>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</si>
  <si>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</si>
  <si>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</si>
  <si>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</si>
  <si>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</si>
  <si>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</si>
  <si>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</si>
  <si>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</si>
  <si>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</si>
  <si>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</si>
  <si>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</si>
  <si>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</si>
  <si>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</si>
  <si>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</si>
  <si>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</si>
  <si>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</si>
  <si>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</si>
  <si>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</si>
  <si>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</si>
  <si>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</si>
  <si>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</si>
  <si>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</si>
  <si>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</si>
  <si>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</si>
  <si>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</si>
  <si>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</si>
  <si>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</si>
  <si>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</si>
  <si>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</si>
  <si>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</si>
  <si>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</si>
  <si>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</si>
  <si>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</si>
  <si>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</si>
  <si>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</si>
  <si>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</si>
  <si>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</si>
  <si>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</si>
  <si>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</si>
  <si>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</si>
  <si>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</si>
  <si>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</si>
  <si>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</si>
  <si>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</si>
  <si>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</si>
  <si>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</si>
  <si>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</si>
  <si>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</si>
  <si>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</si>
  <si>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</si>
  <si>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</si>
  <si>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</si>
  <si>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</si>
  <si>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</si>
  <si>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</si>
  <si>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</si>
  <si>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</si>
  <si>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</si>
  <si>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</si>
  <si>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</si>
  <si>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</si>
  <si>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</si>
  <si>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</si>
  <si>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</si>
  <si>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</si>
  <si>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</si>
  <si>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</si>
  <si>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</si>
  <si>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</si>
  <si>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</si>
  <si>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</si>
  <si>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</si>
  <si>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</si>
  <si>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</si>
  <si>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</si>
  <si>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</si>
  <si>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</si>
  <si>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</si>
  <si>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</si>
  <si>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</si>
  <si>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</si>
  <si>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</si>
  <si>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</si>
  <si>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</si>
  <si>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</si>
  <si>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</si>
  <si>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</si>
  <si>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</si>
  <si>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</si>
  <si>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</si>
  <si>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</si>
  <si>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</si>
  <si>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</si>
  <si>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</si>
  <si>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</si>
  <si>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</si>
  <si>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</si>
  <si>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</si>
  <si>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</si>
  <si>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</si>
  <si>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</si>
  <si>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</si>
  <si>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</si>
  <si>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</si>
  <si>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</si>
  <si>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</si>
  <si>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</si>
  <si>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</si>
  <si>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</si>
  <si>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</si>
  <si>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</si>
  <si>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</si>
  <si>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</si>
  <si>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</si>
  <si>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</si>
  <si>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</si>
  <si>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</si>
  <si>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</si>
  <si>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</si>
  <si>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</si>
  <si>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</si>
  <si>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</si>
  <si>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</si>
  <si>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</si>
  <si>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</si>
  <si>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</si>
  <si>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</si>
  <si>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</si>
  <si>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</si>
  <si>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</si>
  <si>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</si>
  <si>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</si>
  <si>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</si>
  <si>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</si>
  <si>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</si>
  <si>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</si>
  <si>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</si>
  <si>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</si>
  <si>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</si>
  <si>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</si>
  <si>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</si>
  <si>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</si>
  <si>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</si>
  <si>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</si>
  <si>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</si>
  <si>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</si>
  <si>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</si>
  <si>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</si>
  <si>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</si>
  <si>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</si>
  <si>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</si>
  <si>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</si>
  <si>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</si>
  <si>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</si>
  <si>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</si>
  <si>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</si>
  <si>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</si>
  <si>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</si>
  <si>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</si>
  <si>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</si>
  <si>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</si>
  <si>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</si>
  <si>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</si>
  <si>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</si>
  <si>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</si>
  <si>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</si>
  <si>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</si>
  <si>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</si>
  <si>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</si>
  <si>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</si>
  <si>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</si>
  <si>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</si>
  <si>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</si>
  <si>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</si>
  <si>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</si>
  <si>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</si>
  <si>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</si>
  <si>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</si>
  <si>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</si>
  <si>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</si>
  <si>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</si>
  <si>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</si>
  <si>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</si>
  <si>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</si>
  <si>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</si>
  <si>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</si>
  <si>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</si>
  <si>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</si>
  <si>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</si>
  <si>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</si>
  <si>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</si>
  <si>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</si>
  <si>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</si>
  <si>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</si>
  <si>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</si>
  <si>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</si>
  <si>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</si>
  <si>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</si>
  <si>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</si>
  <si>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</si>
  <si>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</si>
  <si>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</si>
  <si>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</si>
  <si>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</si>
  <si>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</si>
  <si>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</si>
  <si>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</si>
  <si>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</si>
  <si>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</si>
  <si>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</si>
  <si>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</si>
  <si>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</si>
  <si>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</si>
  <si>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</si>
  <si>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</si>
  <si>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</si>
  <si>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</si>
  <si>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</si>
  <si>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</si>
  <si>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</si>
  <si>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</si>
  <si>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</si>
  <si>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</si>
  <si>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</si>
  <si>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</si>
  <si>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</si>
  <si>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</si>
  <si>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</si>
  <si>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</si>
  <si>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</si>
  <si>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</si>
  <si>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</si>
  <si>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</si>
  <si>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</si>
  <si>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</si>
  <si>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</si>
  <si>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</si>
  <si>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</si>
  <si>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</si>
  <si>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</si>
  <si>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</si>
  <si>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</si>
  <si>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</si>
  <si>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</si>
  <si>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</si>
  <si>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</si>
  <si>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</si>
  <si>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</si>
  <si>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</si>
  <si>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</si>
  <si>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</si>
  <si>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</si>
  <si>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</si>
  <si>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</si>
  <si>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</si>
  <si>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</si>
  <si>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</si>
  <si>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</si>
  <si>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</si>
  <si>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</si>
  <si>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</si>
  <si>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</si>
  <si>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</si>
  <si>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</si>
  <si>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</si>
  <si>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</si>
  <si>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</si>
  <si>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</si>
  <si>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</si>
  <si>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</si>
  <si>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</si>
  <si>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</si>
  <si>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</si>
  <si>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</si>
  <si>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</si>
  <si>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</si>
  <si>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</si>
  <si>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</si>
  <si>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</si>
  <si>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</si>
  <si>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</si>
  <si>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</si>
  <si>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</si>
  <si>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</si>
  <si>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</si>
  <si>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</si>
  <si>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</si>
  <si>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</si>
  <si>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</si>
  <si>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</si>
  <si>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</si>
  <si>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</si>
  <si>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</si>
  <si>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</si>
  <si>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</si>
  <si>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</si>
  <si>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</si>
  <si>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</si>
  <si>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</si>
  <si>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</si>
  <si>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</si>
  <si>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</si>
  <si>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</si>
  <si>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</si>
  <si>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</si>
  <si>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</si>
  <si>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</si>
  <si>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</si>
  <si>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</si>
  <si>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</si>
  <si>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</si>
  <si>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</si>
  <si>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</si>
  <si>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</si>
  <si>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</si>
  <si>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</si>
  <si>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</si>
  <si>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</si>
  <si>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</si>
  <si>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</si>
  <si>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</si>
  <si>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</si>
  <si>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</si>
  <si>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</si>
  <si>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</si>
  <si>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</si>
  <si>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</si>
  <si>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</si>
  <si>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</si>
  <si>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</si>
  <si>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</si>
  <si>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</si>
  <si>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</si>
  <si>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</si>
  <si>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</si>
  <si>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</si>
  <si>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</si>
  <si>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</si>
  <si>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</si>
  <si>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</si>
  <si>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</si>
  <si>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</si>
  <si>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</si>
  <si>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</si>
  <si>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</si>
  <si>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</si>
  <si>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</si>
  <si>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</si>
  <si>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</si>
  <si>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</si>
  <si>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</si>
  <si>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</si>
  <si>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</si>
  <si>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</si>
  <si>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</si>
  <si>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</si>
  <si>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</si>
  <si>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</si>
  <si>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</si>
  <si>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</si>
  <si>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</si>
  <si>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</si>
  <si>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</si>
  <si>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</si>
  <si>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</si>
  <si>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</si>
  <si>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</si>
  <si>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</si>
  <si>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</si>
  <si>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</si>
  <si>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</si>
  <si>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</si>
  <si>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</si>
  <si>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</si>
  <si>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</si>
  <si>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</si>
  <si>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</si>
  <si>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</si>
  <si>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</si>
  <si>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</si>
  <si>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</si>
  <si>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</si>
  <si>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</si>
  <si>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</si>
  <si>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</si>
  <si>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</si>
  <si>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</si>
  <si>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</si>
  <si>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</si>
  <si>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</si>
  <si>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</si>
  <si>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</si>
  <si>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</si>
  <si>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</si>
  <si>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</si>
  <si>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</si>
  <si>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</si>
  <si>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</si>
  <si>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</si>
  <si>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</si>
  <si>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</si>
  <si>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</si>
  <si>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</si>
  <si>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</si>
  <si>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</si>
  <si>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</si>
  <si>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</si>
  <si>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</si>
  <si>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</si>
  <si>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</si>
  <si>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</si>
  <si>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</si>
  <si>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</si>
  <si>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</si>
  <si>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</si>
  <si>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</si>
  <si>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</si>
  <si>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</si>
  <si>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</si>
  <si>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</si>
  <si>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</si>
  <si>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</si>
  <si>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</si>
  <si>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</si>
  <si>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</si>
  <si>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</si>
  <si>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</si>
  <si>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</si>
  <si>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</si>
  <si>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</si>
  <si>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</si>
  <si>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</si>
  <si>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</si>
  <si>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</si>
  <si>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</si>
  <si>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</si>
  <si>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</si>
  <si>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</si>
  <si>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</si>
  <si>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</si>
  <si>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</si>
  <si>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</si>
  <si>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</si>
  <si>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</si>
  <si>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</si>
  <si>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</si>
  <si>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</si>
  <si>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</si>
  <si>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</si>
  <si>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</si>
  <si>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</si>
  <si>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</si>
  <si>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</si>
  <si>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</si>
  <si>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</si>
  <si>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</si>
  <si>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</si>
  <si>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</si>
  <si>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</si>
  <si>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</si>
  <si>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</si>
  <si>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</si>
  <si>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</si>
  <si>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</si>
  <si>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</si>
  <si>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</si>
  <si>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</si>
  <si>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</si>
  <si>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</si>
  <si>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</si>
  <si>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</si>
  <si>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</si>
  <si>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</si>
  <si>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</si>
  <si>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</si>
  <si>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</si>
  <si>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</si>
  <si>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</si>
  <si>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</si>
  <si>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</si>
  <si>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</si>
  <si>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</si>
  <si>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</si>
  <si>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</si>
  <si>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</si>
  <si>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</si>
  <si>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</si>
  <si>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</si>
  <si>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</si>
  <si>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</si>
  <si>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</si>
  <si>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</si>
  <si>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</si>
  <si>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</si>
  <si>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</si>
  <si>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</si>
  <si>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</si>
  <si>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</si>
  <si>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</si>
  <si>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</si>
  <si>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</si>
  <si>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</si>
  <si>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</si>
  <si>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</si>
  <si>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</si>
  <si>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</si>
  <si>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</si>
  <si>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</si>
  <si>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</si>
  <si>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</si>
  <si>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</si>
  <si>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</si>
  <si>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</si>
  <si>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</si>
  <si>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</si>
  <si>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</si>
  <si>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</si>
  <si>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</si>
  <si>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</si>
  <si>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</si>
  <si>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</si>
  <si>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</si>
  <si>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</si>
  <si>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</si>
  <si>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</si>
  <si>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</si>
  <si>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</si>
  <si>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</si>
  <si>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</si>
  <si>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</si>
  <si>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</si>
  <si>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</si>
  <si>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</si>
  <si>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</si>
  <si>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</si>
  <si>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</si>
  <si>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</si>
  <si>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</si>
  <si>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</si>
  <si>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</si>
  <si>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</si>
  <si>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</si>
  <si>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</si>
  <si>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</si>
  <si>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</si>
  <si>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</si>
  <si>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</si>
  <si>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</si>
  <si>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</si>
  <si>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</si>
  <si>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</si>
  <si>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</si>
  <si>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</si>
  <si>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</si>
  <si>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</si>
  <si>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</si>
  <si>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</si>
  <si>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</si>
  <si>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</si>
  <si>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</si>
  <si>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</si>
  <si>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</si>
  <si>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</si>
  <si>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</si>
  <si>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</si>
  <si>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</si>
  <si>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</si>
  <si>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</si>
  <si>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</si>
  <si>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</si>
  <si>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</si>
  <si>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</si>
  <si>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</si>
  <si>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</si>
  <si>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</si>
  <si>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</si>
  <si>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</si>
  <si>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</si>
  <si>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</si>
  <si>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</si>
  <si>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</si>
  <si>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</si>
  <si>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</si>
  <si>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</si>
  <si>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</si>
  <si>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</si>
  <si>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</si>
  <si>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</si>
  <si>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</si>
  <si>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</si>
  <si>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</si>
  <si>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</si>
  <si>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</si>
  <si>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</si>
  <si>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</si>
  <si>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</si>
  <si>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</si>
  <si>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</si>
  <si>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</si>
  <si>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</si>
  <si>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</si>
  <si>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</si>
  <si>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</si>
  <si>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</si>
  <si>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</si>
  <si>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</si>
  <si>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</si>
  <si>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</si>
  <si>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</si>
  <si>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</si>
  <si>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</si>
  <si>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</si>
  <si>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</si>
  <si>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</si>
  <si>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</si>
  <si>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</si>
  <si>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</si>
  <si>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</si>
  <si>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</si>
  <si>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</si>
  <si>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</si>
  <si>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</si>
  <si>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</si>
  <si>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</si>
  <si>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</si>
  <si>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</si>
  <si>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</si>
  <si>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</si>
  <si>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</si>
  <si>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</si>
  <si>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</si>
  <si>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</si>
  <si>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</si>
  <si>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</si>
  <si>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</si>
  <si>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</si>
  <si>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</si>
  <si>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</si>
  <si>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</si>
  <si>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</si>
  <si>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</si>
  <si>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</si>
  <si>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</si>
  <si>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</si>
  <si>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</si>
  <si>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</si>
  <si>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</si>
  <si>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</si>
  <si>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</si>
  <si>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</si>
  <si>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</si>
  <si>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</si>
  <si>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</si>
  <si>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</si>
  <si>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</si>
  <si>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</si>
  <si>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</si>
  <si>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</si>
  <si>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</si>
  <si>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</si>
  <si>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</si>
  <si>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</si>
  <si>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</si>
  <si>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</si>
  <si>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</si>
  <si>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</si>
  <si>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</si>
  <si>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</si>
  <si>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</si>
  <si>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</si>
  <si>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</si>
  <si>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</si>
  <si>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</si>
  <si>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</si>
  <si>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</si>
  <si>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</si>
  <si>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</si>
  <si>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</si>
  <si>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</si>
  <si>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</si>
  <si>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</si>
  <si>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</si>
  <si>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</si>
  <si>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</si>
  <si>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</si>
  <si>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</si>
  <si>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</si>
  <si>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</si>
  <si>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</si>
  <si>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</si>
  <si>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</si>
  <si>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</si>
  <si>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</si>
  <si>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</si>
  <si>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</si>
  <si>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</si>
  <si>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</si>
  <si>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</si>
  <si>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</si>
  <si>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</si>
  <si>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</si>
  <si>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</si>
  <si>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</si>
  <si>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</si>
  <si>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</si>
  <si>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</si>
  <si>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</si>
  <si>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</si>
  <si>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</si>
  <si>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</si>
  <si>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</si>
  <si>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</si>
  <si>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</si>
  <si>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</si>
  <si>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</si>
  <si>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</si>
  <si>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</si>
  <si>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</si>
  <si>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</si>
  <si>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</si>
  <si>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</si>
  <si>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</si>
  <si>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</si>
  <si>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</si>
  <si>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</si>
  <si>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</si>
  <si>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</si>
  <si>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</si>
  <si>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</si>
  <si>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</si>
  <si>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</si>
  <si>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</si>
  <si>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</si>
  <si>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</si>
  <si>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</si>
  <si>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</si>
  <si>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</si>
  <si>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</si>
  <si>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</si>
  <si>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</si>
  <si>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</si>
  <si>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</si>
  <si>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</si>
  <si>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</si>
  <si>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</si>
  <si>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</si>
  <si>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</si>
  <si>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</si>
  <si>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</si>
  <si>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</si>
  <si>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</si>
  <si>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</si>
  <si>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</si>
  <si>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</si>
  <si>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</si>
  <si>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</si>
  <si>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</si>
  <si>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</si>
  <si>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</si>
  <si>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</si>
  <si>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</si>
  <si>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</si>
  <si>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</si>
  <si>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</si>
  <si>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</si>
  <si>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</si>
  <si>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</si>
  <si>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</si>
  <si>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</si>
  <si>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</si>
  <si>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</si>
  <si>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</si>
  <si>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</si>
  <si>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</si>
  <si>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</si>
  <si>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</si>
  <si>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</si>
  <si>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</si>
  <si>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</si>
  <si>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</si>
  <si>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</si>
  <si>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</si>
  <si>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</si>
  <si>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</si>
  <si>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</si>
  <si>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</si>
  <si>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</si>
  <si>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</si>
  <si>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</si>
  <si>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</si>
  <si>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</si>
  <si>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</si>
  <si>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</si>
  <si>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</si>
  <si>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</si>
  <si>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</si>
  <si>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</si>
  <si>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</si>
  <si>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</si>
  <si>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</si>
  <si>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</si>
  <si>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</si>
  <si>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</si>
  <si>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</si>
  <si>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</si>
  <si>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</si>
  <si>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</si>
  <si>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</si>
  <si>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</si>
  <si>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</si>
  <si>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</si>
  <si>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</si>
  <si>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</si>
  <si>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</si>
  <si>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</si>
  <si>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</si>
  <si>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</si>
  <si>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</si>
  <si>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</si>
  <si>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</si>
  <si>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</si>
  <si>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</si>
  <si>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</si>
  <si>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</si>
  <si>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</si>
  <si>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</si>
  <si>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</si>
  <si>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</si>
  <si>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</si>
  <si>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</si>
  <si>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</si>
  <si>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</si>
  <si>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</si>
  <si>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</si>
  <si>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</si>
  <si>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</si>
  <si>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</si>
  <si>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</si>
  <si>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</si>
  <si>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</si>
  <si>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</si>
  <si>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</si>
  <si>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</si>
  <si>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</si>
  <si>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</si>
  <si>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</si>
  <si>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</si>
  <si>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</si>
  <si>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</si>
  <si>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</si>
  <si>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</si>
  <si>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</si>
  <si>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</si>
  <si>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</si>
  <si>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</si>
  <si>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</si>
  <si>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</si>
  <si>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</si>
  <si>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</si>
  <si>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</si>
  <si>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</si>
  <si>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</si>
  <si>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</si>
  <si>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</si>
  <si>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</si>
  <si>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</si>
  <si>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</si>
  <si>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</si>
  <si>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</si>
  <si>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</si>
  <si>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</si>
  <si>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</si>
  <si>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</si>
  <si>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</si>
  <si>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</si>
  <si>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</si>
  <si>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</si>
  <si>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</si>
  <si>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</si>
  <si>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</si>
  <si>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</si>
  <si>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</si>
  <si>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</si>
  <si>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</si>
  <si>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</si>
  <si>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</si>
  <si>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</si>
  <si>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</si>
  <si>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</si>
  <si>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</si>
  <si>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</si>
  <si>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</si>
  <si>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</si>
  <si>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</si>
  <si>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</si>
  <si>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</si>
  <si>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</si>
  <si>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</si>
  <si>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</si>
  <si>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</si>
  <si>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</si>
  <si>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</si>
  <si>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</si>
  <si>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</si>
  <si>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</si>
  <si>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</si>
  <si>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</si>
  <si>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</si>
  <si>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</si>
  <si>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</si>
  <si>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</si>
  <si>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</si>
  <si>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</si>
  <si>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</si>
  <si>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</si>
  <si>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</si>
  <si>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</si>
  <si>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</si>
  <si>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</si>
  <si>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</si>
  <si>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</si>
  <si>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</si>
  <si>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</si>
  <si>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</si>
  <si>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</si>
  <si>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</si>
  <si>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</si>
  <si>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</si>
  <si>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</si>
  <si>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</si>
  <si>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</si>
  <si>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</si>
  <si>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</si>
  <si>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</si>
  <si>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</si>
  <si>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</si>
  <si>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</si>
  <si>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</si>
  <si>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</si>
  <si>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</si>
  <si>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</si>
  <si>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</si>
  <si>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</si>
  <si>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</si>
  <si>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</si>
  <si>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</si>
  <si>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</si>
  <si>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</si>
  <si>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</si>
  <si>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</si>
  <si>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</si>
  <si>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</si>
  <si>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</si>
  <si>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</si>
  <si>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</si>
  <si>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</si>
  <si>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</si>
  <si>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</si>
  <si>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</si>
  <si>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</si>
  <si>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</si>
  <si>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</si>
  <si>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</si>
  <si>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</si>
  <si>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</si>
  <si>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</si>
  <si>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</si>
  <si>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</si>
  <si>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</si>
  <si>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</si>
  <si>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</si>
  <si>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</si>
  <si>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</si>
  <si>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</si>
  <si>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</si>
  <si>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</si>
  <si>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</si>
  <si>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</si>
  <si>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</si>
  <si>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</si>
  <si>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</si>
  <si>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</si>
  <si>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</si>
  <si>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</si>
  <si>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</si>
  <si>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</si>
  <si>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</si>
  <si>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</si>
  <si>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</si>
  <si>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</si>
  <si>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</si>
  <si>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</si>
  <si>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</si>
  <si>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</si>
  <si>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</si>
  <si>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</si>
  <si>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</si>
  <si>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</si>
  <si>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</si>
  <si>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</si>
  <si>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</si>
  <si>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</si>
  <si>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</si>
  <si>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</si>
  <si>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</si>
  <si>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</si>
  <si>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</si>
  <si>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</si>
  <si>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</si>
  <si>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</si>
  <si>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</si>
  <si>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</si>
  <si>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</si>
  <si>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</si>
  <si>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</si>
  <si>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</si>
  <si>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</si>
  <si>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</si>
  <si>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</si>
  <si>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</si>
  <si>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</si>
  <si>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</si>
  <si>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</si>
  <si>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</si>
  <si>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</si>
  <si>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</si>
  <si>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</si>
  <si>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</si>
  <si>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</si>
  <si>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</si>
  <si>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</si>
  <si>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</si>
  <si>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</si>
  <si>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</si>
  <si>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</si>
  <si>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</si>
  <si>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</si>
  <si>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</si>
  <si>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</si>
  <si>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</si>
  <si>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</si>
  <si>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</si>
  <si>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</si>
  <si>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</si>
  <si>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</si>
  <si>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</si>
  <si>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</si>
  <si>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</si>
  <si>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</si>
  <si>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</si>
  <si>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</si>
  <si>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</si>
  <si>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</si>
  <si>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</si>
  <si>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</si>
  <si>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</si>
  <si>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</si>
  <si>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</si>
  <si>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</si>
  <si>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</si>
  <si>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</si>
  <si>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</si>
  <si>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</si>
  <si>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</si>
  <si>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</si>
  <si>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</si>
  <si>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</si>
  <si>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</si>
  <si>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</si>
  <si>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</si>
  <si>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</si>
  <si>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</si>
  <si>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</si>
  <si>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</si>
  <si>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</si>
  <si>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</si>
  <si>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</si>
  <si>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</si>
  <si>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</si>
  <si>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</si>
  <si>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</si>
  <si>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</si>
  <si>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</si>
  <si>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</si>
  <si>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</si>
  <si>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</si>
  <si>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</si>
  <si>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</si>
  <si>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</si>
  <si>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</si>
  <si>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</si>
  <si>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</si>
  <si>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</si>
  <si>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</si>
  <si>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</si>
  <si>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</si>
  <si>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</si>
  <si>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</si>
  <si>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</si>
  <si>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</si>
  <si>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</si>
  <si>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</si>
  <si>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</si>
  <si>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</si>
  <si>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</si>
  <si>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</si>
  <si>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</si>
  <si>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</si>
  <si>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</si>
  <si>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</si>
  <si>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</si>
  <si>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</si>
  <si>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</si>
  <si>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</si>
  <si>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</si>
  <si>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</si>
  <si>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</si>
  <si>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</si>
  <si>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</si>
  <si>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</si>
  <si>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</si>
  <si>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</si>
  <si>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</si>
  <si>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</si>
  <si>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</si>
  <si>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</si>
  <si>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</si>
  <si>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</si>
  <si>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</si>
  <si>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</si>
  <si>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</si>
  <si>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</si>
  <si>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</si>
  <si>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</si>
  <si>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</si>
  <si>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</si>
  <si>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</si>
  <si>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</si>
  <si>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</si>
  <si>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</si>
  <si>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</si>
  <si>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</si>
  <si>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</si>
  <si>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</si>
  <si>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</si>
  <si>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</si>
  <si>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</si>
  <si>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</si>
  <si>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</si>
  <si>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</si>
  <si>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</si>
  <si>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</si>
  <si>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</si>
  <si>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</si>
  <si>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</si>
  <si>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</si>
  <si>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</si>
  <si>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</si>
  <si>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</si>
  <si>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</si>
  <si>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</si>
  <si>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</si>
  <si>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</si>
  <si>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</si>
  <si>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</si>
  <si>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</si>
  <si>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</si>
  <si>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</si>
  <si>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</si>
  <si>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</si>
  <si>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</si>
  <si>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</si>
  <si>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</si>
  <si>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</si>
  <si>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</si>
  <si>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</si>
  <si>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</si>
  <si>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</si>
  <si>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</si>
  <si>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</si>
  <si>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</si>
  <si>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</si>
  <si>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</si>
  <si>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</si>
  <si>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</si>
  <si>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</si>
  <si>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</si>
  <si>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</si>
  <si>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</si>
  <si>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</si>
  <si>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</si>
  <si>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</si>
  <si>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</si>
  <si>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</si>
  <si>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</si>
  <si>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</si>
  <si>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</si>
  <si>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</si>
  <si>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</si>
  <si>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</si>
  <si>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</si>
  <si>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</si>
  <si>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</si>
  <si>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</si>
  <si>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</si>
  <si>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</si>
  <si>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</si>
  <si>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</si>
  <si>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</si>
  <si>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</si>
  <si>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</si>
  <si>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</si>
  <si>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</si>
  <si>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</si>
  <si>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</si>
  <si>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</si>
  <si>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</si>
  <si>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</si>
  <si>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</si>
  <si>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</si>
  <si>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</si>
  <si>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</si>
  <si>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</si>
  <si>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</si>
  <si>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</si>
  <si>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</si>
  <si>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</si>
  <si>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</si>
  <si>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</si>
  <si>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</si>
  <si>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</si>
  <si>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</si>
  <si>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</si>
  <si>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</si>
  <si>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</si>
  <si>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</si>
  <si>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</si>
  <si>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</si>
  <si>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</si>
  <si>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</si>
  <si>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</si>
  <si>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</si>
  <si>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</si>
  <si>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</si>
  <si>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</si>
  <si>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</si>
  <si>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</si>
  <si>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</si>
  <si>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</si>
  <si>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</si>
  <si>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</si>
  <si>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</si>
  <si>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</si>
  <si>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</si>
  <si>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</si>
  <si>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</si>
  <si>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</si>
  <si>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</si>
  <si>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</si>
  <si>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</si>
  <si>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</si>
  <si>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</si>
  <si>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</si>
  <si>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</si>
  <si>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</si>
  <si>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</si>
  <si>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</si>
  <si>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</si>
  <si>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</si>
  <si>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</si>
  <si>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</si>
  <si>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</si>
  <si>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</si>
  <si>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</si>
  <si>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</si>
  <si>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</si>
  <si>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</si>
  <si>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</si>
  <si>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</si>
  <si>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</si>
  <si>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</si>
  <si>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</si>
  <si>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</si>
  <si>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</si>
  <si>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</si>
  <si>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</si>
  <si>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</si>
  <si>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</si>
  <si>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</si>
  <si>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</si>
  <si>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</si>
  <si>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</si>
  <si>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</si>
  <si>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</si>
  <si>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</si>
  <si>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</si>
  <si>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</si>
  <si>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</si>
  <si>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</si>
  <si>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</si>
  <si>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</si>
  <si>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</si>
  <si>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</si>
  <si>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</si>
  <si>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</si>
  <si>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</si>
  <si>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</si>
  <si>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</si>
  <si>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</si>
  <si>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</si>
  <si>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</si>
  <si>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</si>
  <si>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</si>
  <si>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</si>
  <si>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</si>
  <si>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</si>
  <si>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</si>
  <si>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</si>
  <si>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</si>
  <si>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</si>
  <si>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</si>
  <si>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</si>
  <si>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</si>
  <si>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</si>
  <si>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</si>
  <si>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</si>
  <si>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</si>
  <si>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</si>
  <si>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</si>
  <si>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</si>
  <si>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</si>
  <si>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</si>
  <si>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</si>
  <si>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</si>
  <si>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</si>
  <si>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</si>
  <si>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</si>
  <si>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</si>
  <si>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</si>
  <si>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</si>
  <si>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</si>
  <si>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</si>
  <si>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</si>
  <si>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</si>
  <si>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</si>
  <si>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</si>
  <si>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</si>
  <si>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</si>
  <si>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</si>
  <si>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</si>
  <si>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</si>
  <si>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</si>
  <si>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</si>
  <si>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</si>
  <si>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</si>
  <si>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</si>
  <si>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</si>
  <si>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</si>
  <si>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</si>
  <si>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</si>
  <si>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</si>
  <si>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</si>
  <si>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</si>
  <si>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</si>
  <si>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</si>
  <si>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</si>
  <si>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</si>
  <si>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</si>
  <si>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</si>
  <si>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</si>
  <si>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</si>
  <si>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</si>
  <si>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</si>
  <si>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</si>
  <si>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</si>
  <si>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</si>
  <si>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</si>
  <si>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</si>
  <si>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</si>
  <si>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</si>
  <si>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</si>
  <si>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</si>
  <si>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</si>
  <si>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</si>
  <si>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</si>
  <si>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</si>
  <si>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</si>
  <si>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</si>
  <si>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</si>
  <si>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</si>
  <si>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</si>
  <si>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</si>
  <si>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</si>
  <si>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</si>
  <si>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</si>
  <si>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</si>
  <si>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</si>
  <si>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</si>
  <si>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</si>
  <si>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</si>
  <si>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</si>
  <si>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</si>
  <si>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</si>
  <si>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</si>
  <si>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</si>
  <si>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</si>
  <si>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</si>
  <si>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</si>
  <si>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</si>
  <si>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</si>
  <si>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</si>
  <si>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</si>
  <si>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</si>
  <si>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</si>
  <si>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</si>
  <si>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</si>
  <si>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</si>
  <si>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</si>
  <si>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</si>
  <si>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</si>
  <si>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</si>
  <si>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</si>
  <si>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</si>
  <si>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</si>
  <si>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</si>
  <si>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</si>
  <si>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</si>
  <si>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</si>
  <si>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</si>
  <si>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</si>
  <si>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</si>
  <si>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</si>
  <si>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</si>
  <si>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</si>
  <si>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</si>
  <si>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</si>
  <si>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</si>
  <si>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</si>
  <si>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</si>
  <si>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</si>
  <si>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</si>
  <si>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</si>
  <si>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</si>
  <si>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</si>
  <si>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</si>
  <si>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</si>
  <si>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</si>
  <si>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</si>
  <si>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</si>
  <si>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</si>
  <si>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</si>
  <si>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</si>
  <si>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</si>
  <si>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</si>
  <si>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</si>
  <si>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</si>
  <si>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</si>
  <si>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</si>
  <si>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</si>
  <si>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</si>
  <si>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</si>
  <si>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</si>
  <si>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</si>
  <si>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</si>
  <si>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</si>
  <si>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</si>
  <si>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</si>
  <si>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</si>
  <si>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</si>
  <si>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</si>
  <si>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</si>
  <si>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</si>
  <si>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</si>
  <si>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</si>
  <si>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</si>
  <si>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</si>
  <si>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</si>
  <si>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</si>
  <si>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</si>
  <si>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</si>
  <si>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</si>
  <si>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</si>
  <si>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</si>
  <si>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</si>
  <si>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</si>
  <si>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</si>
  <si>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</si>
  <si>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</si>
  <si>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</si>
  <si>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</si>
  <si>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</si>
  <si>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</si>
  <si>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</si>
  <si>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</si>
  <si>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</si>
  <si>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</si>
  <si>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</si>
  <si>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</si>
  <si>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</si>
  <si>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</si>
  <si>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</si>
  <si>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</si>
  <si>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</si>
  <si>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</si>
  <si>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</si>
  <si>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</si>
  <si>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</si>
  <si>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</si>
  <si>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</si>
  <si>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</si>
  <si>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</si>
  <si>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</si>
  <si>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</si>
  <si>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</si>
  <si>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</si>
  <si>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</si>
  <si>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</si>
  <si>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</si>
  <si>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</si>
  <si>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</si>
  <si>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</si>
  <si>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</si>
  <si>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</si>
  <si>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</si>
  <si>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</si>
  <si>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</si>
  <si>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</si>
  <si>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</si>
  <si>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</si>
  <si>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</si>
  <si>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</si>
  <si>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</si>
  <si>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</si>
  <si>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</si>
  <si>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</si>
  <si>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</si>
  <si>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</si>
  <si>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</si>
  <si>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</si>
  <si>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</si>
  <si>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</si>
  <si>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</si>
  <si>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</si>
  <si>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</si>
  <si>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</si>
  <si>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</si>
  <si>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</si>
  <si>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</si>
  <si>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</si>
  <si>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</si>
  <si>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</si>
  <si>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</si>
  <si>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</si>
  <si>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</si>
  <si>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</si>
  <si>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</si>
  <si>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</si>
  <si>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</si>
  <si>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</si>
  <si>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</si>
  <si>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</si>
  <si>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</si>
  <si>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</si>
  <si>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</si>
  <si>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</si>
  <si>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</si>
  <si>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</si>
  <si>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</si>
  <si>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</si>
  <si>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</si>
  <si>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</si>
  <si>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</si>
  <si>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</si>
  <si>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</si>
  <si>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</si>
  <si>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</si>
  <si>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</si>
  <si>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</si>
  <si>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</si>
  <si>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</si>
  <si>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</si>
  <si>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</si>
  <si>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</si>
  <si>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</si>
  <si>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</si>
  <si>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</si>
  <si>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</si>
  <si>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</si>
  <si>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</si>
  <si>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</si>
  <si>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</si>
  <si>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</si>
  <si>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</si>
  <si>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</si>
  <si>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</si>
  <si>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</si>
  <si>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</si>
  <si>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</si>
  <si>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</si>
  <si>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</si>
  <si>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</si>
  <si>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</si>
  <si>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</si>
  <si>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</si>
  <si>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</si>
  <si>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</si>
  <si>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</si>
  <si>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</si>
  <si>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</si>
  <si>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</si>
  <si>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</si>
  <si>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</si>
  <si>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</si>
  <si>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</si>
  <si>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</si>
  <si>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</si>
  <si>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</si>
  <si>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</si>
  <si>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</si>
  <si>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</si>
  <si>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</si>
  <si>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</si>
  <si>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</si>
  <si>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</si>
  <si>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</si>
  <si>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</si>
  <si>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</si>
  <si>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</si>
  <si>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</si>
  <si>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</si>
  <si>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</si>
  <si>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</si>
  <si>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</si>
  <si>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</si>
  <si>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</si>
  <si>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</si>
  <si>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</si>
  <si>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</si>
  <si>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</si>
  <si>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</si>
  <si>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</si>
  <si>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</si>
  <si>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</si>
  <si>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</si>
  <si>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</si>
  <si>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</si>
  <si>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</si>
  <si>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</si>
  <si>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</si>
  <si>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</si>
  <si>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</si>
  <si>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</si>
  <si>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</si>
  <si>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</si>
  <si>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</si>
  <si>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</si>
  <si>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</si>
  <si>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</si>
  <si>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</si>
  <si>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</si>
  <si>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</si>
  <si>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</si>
  <si>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</si>
  <si>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</si>
  <si>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</si>
  <si>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</si>
  <si>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</si>
  <si>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</si>
  <si>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</si>
  <si>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</si>
  <si>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</si>
  <si>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</si>
  <si>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</si>
  <si>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</si>
  <si>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</si>
  <si>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</si>
  <si>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</si>
  <si>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</si>
  <si>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</si>
  <si>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</si>
  <si>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</si>
  <si>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</si>
  <si>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</si>
  <si>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</si>
  <si>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</si>
  <si>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</si>
  <si>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</si>
  <si>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</si>
  <si>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</si>
  <si>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</si>
  <si>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</si>
  <si>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</si>
  <si>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</si>
  <si>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</si>
  <si>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</si>
  <si>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</si>
  <si>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</si>
  <si>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</si>
  <si>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</si>
  <si>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</si>
  <si>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</si>
  <si>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</si>
  <si>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</si>
  <si>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</si>
  <si>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</si>
  <si>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</si>
  <si>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</si>
  <si>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</si>
  <si>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</si>
  <si>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</si>
  <si>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</si>
  <si>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</si>
  <si>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</si>
  <si>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</si>
  <si>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</si>
  <si>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</si>
  <si>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</si>
  <si>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</si>
  <si>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</si>
  <si>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</si>
  <si>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</si>
  <si>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</si>
  <si>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</si>
  <si>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</si>
  <si>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</si>
  <si>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</si>
  <si>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</si>
  <si>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</si>
  <si>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</si>
  <si>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</si>
  <si>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</si>
  <si>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</si>
  <si>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</si>
  <si>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</si>
  <si>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</si>
  <si>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</si>
  <si>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</si>
  <si>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</si>
  <si>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</si>
  <si>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</si>
  <si>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</si>
  <si>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</si>
  <si>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</si>
  <si>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</si>
  <si>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</si>
  <si>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</si>
  <si>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</si>
  <si>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</si>
  <si>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</si>
  <si>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</si>
  <si>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</si>
  <si>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</si>
  <si>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</si>
  <si>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</si>
  <si>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</si>
  <si>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</si>
  <si>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</si>
  <si>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</si>
  <si>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</si>
  <si>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</si>
  <si>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</si>
  <si>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</si>
  <si>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</si>
  <si>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</si>
  <si>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</si>
  <si>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</si>
  <si>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</si>
  <si>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</si>
  <si>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</si>
  <si>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</si>
  <si>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</si>
  <si>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</si>
  <si>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</si>
  <si>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</si>
  <si>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</si>
  <si>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</si>
  <si>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</si>
  <si>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</si>
  <si>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</si>
  <si>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</si>
  <si>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</si>
  <si>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</si>
  <si>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</si>
  <si>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</si>
  <si>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</si>
  <si>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</si>
  <si>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</si>
  <si>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</si>
  <si>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</si>
  <si>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</si>
  <si>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</si>
  <si>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</si>
  <si>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</si>
  <si>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</si>
  <si>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</si>
  <si>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</si>
  <si>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</si>
  <si>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</si>
  <si>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</si>
  <si>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</si>
  <si>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</si>
  <si>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</si>
  <si>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</si>
  <si>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</si>
  <si>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</si>
  <si>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</si>
  <si>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</si>
  <si>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</si>
  <si>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</si>
  <si>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</si>
  <si>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</si>
  <si>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</si>
  <si>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</si>
  <si>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</si>
  <si>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</si>
  <si>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</si>
  <si>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</si>
  <si>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</si>
  <si>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</si>
  <si>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</si>
  <si>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</si>
  <si>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</si>
  <si>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</si>
  <si>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</si>
  <si>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</si>
  <si>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</si>
  <si>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</si>
  <si>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</si>
  <si>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</si>
  <si>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</si>
  <si>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</si>
  <si>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</si>
  <si>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</si>
  <si>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</si>
  <si>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</si>
  <si>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</si>
  <si>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</si>
  <si>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</si>
  <si>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</si>
  <si>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</si>
  <si>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</si>
  <si>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</si>
  <si>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</si>
  <si>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</si>
  <si>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</si>
  <si>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</si>
  <si>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</si>
  <si>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</si>
  <si>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</si>
  <si>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</si>
  <si>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</si>
  <si>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</si>
  <si>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</si>
  <si>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</si>
  <si>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</si>
  <si>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</si>
  <si>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</si>
  <si>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</si>
  <si>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</si>
  <si>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</si>
  <si>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</si>
  <si>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</si>
  <si>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</si>
  <si>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</si>
  <si>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</si>
  <si>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</si>
  <si>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</si>
  <si>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</si>
  <si>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</si>
  <si>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</si>
  <si>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</si>
  <si>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</si>
  <si>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</si>
  <si>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</si>
  <si>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</si>
  <si>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</si>
  <si>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</si>
  <si>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</si>
  <si>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</si>
  <si>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</si>
  <si>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</si>
  <si>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</si>
  <si>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</si>
  <si>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</si>
  <si>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</si>
  <si>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</si>
  <si>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</si>
  <si>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</si>
  <si>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</si>
  <si>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</si>
  <si>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</si>
  <si>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</si>
  <si>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</si>
  <si>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</si>
  <si>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</si>
  <si>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</si>
  <si>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</si>
  <si>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</si>
  <si>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</si>
  <si>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</si>
  <si>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</si>
  <si>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</si>
  <si>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</si>
  <si>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</si>
  <si>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</si>
  <si>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</si>
  <si>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</si>
  <si>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</si>
  <si>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</si>
  <si>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</si>
  <si>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</si>
  <si>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</si>
  <si>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</si>
  <si>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</si>
  <si>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</si>
  <si>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</si>
  <si>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</si>
  <si>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</si>
  <si>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</si>
  <si>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</si>
  <si>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</si>
  <si>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</si>
  <si>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</si>
  <si>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</si>
  <si>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</si>
  <si>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</si>
  <si>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</si>
  <si>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</si>
  <si>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</si>
  <si>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</si>
  <si>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</si>
  <si>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</si>
  <si>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</si>
  <si>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</si>
  <si>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</si>
  <si>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</si>
  <si>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</si>
  <si>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</si>
  <si>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</si>
  <si>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</si>
  <si>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</si>
  <si>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</si>
  <si>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</si>
  <si>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</si>
  <si>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</si>
  <si>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</si>
  <si>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</si>
  <si>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</si>
  <si>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</si>
  <si>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</si>
  <si>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</si>
  <si>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</si>
  <si>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</si>
  <si>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</si>
  <si>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</si>
  <si>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</si>
  <si>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</si>
  <si>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</si>
  <si>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</si>
  <si>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</si>
  <si>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</si>
  <si>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</si>
  <si>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</si>
  <si>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</si>
  <si>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</si>
  <si>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</si>
  <si>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</si>
  <si>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</si>
  <si>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</si>
  <si>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</si>
  <si>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</si>
  <si>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</si>
  <si>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</si>
  <si>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</si>
  <si>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</si>
  <si>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</si>
  <si>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</si>
  <si>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</si>
  <si>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</si>
  <si>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</si>
  <si>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</si>
  <si>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</si>
  <si>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</si>
  <si>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</si>
  <si>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</si>
  <si>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</si>
  <si>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</si>
  <si>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</si>
  <si>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</si>
  <si>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</si>
  <si>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</si>
  <si>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</si>
  <si>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</si>
  <si>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</si>
  <si>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</si>
  <si>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</si>
  <si>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</si>
  <si>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</si>
  <si>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</si>
  <si>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</si>
  <si>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</si>
  <si>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</si>
  <si>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</si>
  <si>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</si>
  <si>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</si>
  <si>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</si>
  <si>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</si>
  <si>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</si>
  <si>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</si>
  <si>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</si>
  <si>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</si>
  <si>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</si>
  <si>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</si>
  <si>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</si>
  <si>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</si>
  <si>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</si>
  <si>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</si>
  <si>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</si>
  <si>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</si>
  <si>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</si>
  <si>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</si>
  <si>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</si>
  <si>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</si>
  <si>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</si>
  <si>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</si>
  <si>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</si>
  <si>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</si>
  <si>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</si>
  <si>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</si>
  <si>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</si>
  <si>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</si>
  <si>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</si>
  <si>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</si>
  <si>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</si>
  <si>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</si>
  <si>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</si>
  <si>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</si>
  <si>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</si>
  <si>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</si>
  <si>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</si>
  <si>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</si>
  <si>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</si>
  <si>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</si>
  <si>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</si>
  <si>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</si>
  <si>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</si>
  <si>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</si>
  <si>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</si>
  <si>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</si>
  <si>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</si>
  <si>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</si>
  <si>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</si>
  <si>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</si>
  <si>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</si>
  <si>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</si>
  <si>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</si>
  <si>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</si>
  <si>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</si>
  <si>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</si>
  <si>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</si>
  <si>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</si>
  <si>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</si>
  <si>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</si>
  <si>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</si>
  <si>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</si>
  <si>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</si>
  <si>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</si>
  <si>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</si>
  <si>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</si>
  <si>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</si>
  <si>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</si>
  <si>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</si>
  <si>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</si>
  <si>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</si>
  <si>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</si>
  <si>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</si>
  <si>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</si>
  <si>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</si>
  <si>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</si>
  <si>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</si>
  <si>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</si>
  <si>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</si>
  <si>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</si>
  <si>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</si>
  <si>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</si>
  <si>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</si>
  <si>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</si>
  <si>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</si>
  <si>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</si>
  <si>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</si>
  <si>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</si>
  <si>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</si>
  <si>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</si>
  <si>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</si>
  <si>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</si>
  <si>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</si>
  <si>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</si>
  <si>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</si>
  <si>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</si>
  <si>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</si>
  <si>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</si>
  <si>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</si>
  <si>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</si>
  <si>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</si>
  <si>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</si>
  <si>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</si>
  <si>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</si>
  <si>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</si>
  <si>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</si>
  <si>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</si>
  <si>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</si>
  <si>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</si>
  <si>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</si>
  <si>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</si>
  <si>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</si>
  <si>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</si>
  <si>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</si>
  <si>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</si>
  <si>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</si>
  <si>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</si>
  <si>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</si>
  <si>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</si>
  <si>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</si>
  <si>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</si>
  <si>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</si>
  <si>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</si>
  <si>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</si>
  <si>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</si>
  <si>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</si>
  <si>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</si>
  <si>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</si>
  <si>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</si>
  <si>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</si>
  <si>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</si>
  <si>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</si>
  <si>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</si>
  <si>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</si>
  <si>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</si>
  <si>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</si>
  <si>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</si>
  <si>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</si>
  <si>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</si>
  <si>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</si>
  <si>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</si>
  <si>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</si>
  <si>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</si>
  <si>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</si>
  <si>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</si>
  <si>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</si>
  <si>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</si>
  <si>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</si>
  <si>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</si>
  <si>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</si>
  <si>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</si>
  <si>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</si>
  <si>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</si>
  <si>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</si>
  <si>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</si>
  <si>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</si>
  <si>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</si>
  <si>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</si>
  <si>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</si>
  <si>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</si>
  <si>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</si>
  <si>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</si>
  <si>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</si>
  <si>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</si>
  <si>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</si>
  <si>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</si>
  <si>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</si>
  <si>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</si>
  <si>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</si>
  <si>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</si>
  <si>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</si>
  <si>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</si>
  <si>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</si>
  <si>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</si>
  <si>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</si>
  <si>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</si>
  <si>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</si>
  <si>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</si>
  <si>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</si>
  <si>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</si>
  <si>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</si>
  <si>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</si>
  <si>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</si>
  <si>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</si>
  <si>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</si>
  <si>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</si>
  <si>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</si>
  <si>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</si>
  <si>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</si>
  <si>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</si>
  <si>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</si>
  <si>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</si>
  <si>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</si>
  <si>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</si>
  <si>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</si>
  <si>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</si>
  <si>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</si>
  <si>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</si>
  <si>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</si>
  <si>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</si>
  <si>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</si>
  <si>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</si>
  <si>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</si>
  <si>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</si>
  <si>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</si>
  <si>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</si>
  <si>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</si>
  <si>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</si>
  <si>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</si>
  <si>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</si>
  <si>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</si>
  <si>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</si>
  <si>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</si>
  <si>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</si>
  <si>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</si>
  <si>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</si>
  <si>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</si>
  <si>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</si>
  <si>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</si>
  <si>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</si>
  <si>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</si>
  <si>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</si>
  <si>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</si>
  <si>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</si>
  <si>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</si>
  <si>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</si>
  <si>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</si>
  <si>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</si>
  <si>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</si>
  <si>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</si>
  <si>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</si>
  <si>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</si>
  <si>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</si>
  <si>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</si>
  <si>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</si>
  <si>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</si>
  <si>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</si>
  <si>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</si>
  <si>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</si>
  <si>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</si>
  <si>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</si>
  <si>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</si>
  <si>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</si>
  <si>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</si>
  <si>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</si>
  <si>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</si>
  <si>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</si>
  <si>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</si>
  <si>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</si>
  <si>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</si>
  <si>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</si>
  <si>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</si>
  <si>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</si>
  <si>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</si>
  <si>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</si>
  <si>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</si>
  <si>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</si>
  <si>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</si>
  <si>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</si>
  <si>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</si>
  <si>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</si>
  <si>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</si>
  <si>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</si>
  <si>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</si>
  <si>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</si>
  <si>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</si>
  <si>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</si>
  <si>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</si>
  <si>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</si>
  <si>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</si>
  <si>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</si>
  <si>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</si>
  <si>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</si>
  <si>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</si>
  <si>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</si>
  <si>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</si>
  <si>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</si>
  <si>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</si>
  <si>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</si>
  <si>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</si>
  <si>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</si>
  <si>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</si>
  <si>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</si>
  <si>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</si>
  <si>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</si>
  <si>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</si>
  <si>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</si>
  <si>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</si>
  <si>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</si>
  <si>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</si>
  <si>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</si>
  <si>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</si>
  <si>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</si>
  <si>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</si>
  <si>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</si>
  <si>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</si>
  <si>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</si>
  <si>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</si>
  <si>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</si>
  <si>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</si>
  <si>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</si>
  <si>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</si>
  <si>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</si>
  <si>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</si>
  <si>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</si>
  <si>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</si>
  <si>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</si>
  <si>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</si>
  <si>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</si>
  <si>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</si>
  <si>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</si>
  <si>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</si>
  <si>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</si>
  <si>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</si>
  <si>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</si>
  <si>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</si>
  <si>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</si>
  <si>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</si>
  <si>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</si>
  <si>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</si>
  <si>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</si>
  <si>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</si>
  <si>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</si>
  <si>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</si>
  <si>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</si>
  <si>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</si>
  <si>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</si>
  <si>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</si>
  <si>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</si>
  <si>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</si>
  <si>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</si>
  <si>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</si>
  <si>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</si>
  <si>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</si>
  <si>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</si>
  <si>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</si>
  <si>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</si>
  <si>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</si>
  <si>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</si>
  <si>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</si>
  <si>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</si>
  <si>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</si>
  <si>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</si>
  <si>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</si>
  <si>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</si>
  <si>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</si>
  <si>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</si>
  <si>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</si>
  <si>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</si>
  <si>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</si>
  <si>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</si>
  <si>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</si>
  <si>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</si>
  <si>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</si>
  <si>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</si>
  <si>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</si>
  <si>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</si>
  <si>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</si>
  <si>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</si>
  <si>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</si>
  <si>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</si>
  <si>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</si>
  <si>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</si>
  <si>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</si>
  <si>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</si>
  <si>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</si>
  <si>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</si>
  <si>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</si>
  <si>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</si>
  <si>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</si>
  <si>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</si>
  <si>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</si>
  <si>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</si>
  <si>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</si>
  <si>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</si>
  <si>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</si>
  <si>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</si>
  <si>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</si>
  <si>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</si>
  <si>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</si>
  <si>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</si>
  <si>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</si>
  <si>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</si>
  <si>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</si>
  <si>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</si>
  <si>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</si>
  <si>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</si>
  <si>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</si>
  <si>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</si>
  <si>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</si>
  <si>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</si>
  <si>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</si>
  <si>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</si>
  <si>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</si>
  <si>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</si>
  <si>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</si>
  <si>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</si>
  <si>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</si>
  <si>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</si>
  <si>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</si>
  <si>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</si>
  <si>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</si>
  <si>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</si>
  <si>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</si>
  <si>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</si>
  <si>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</si>
  <si>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</si>
  <si>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</si>
  <si>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</si>
  <si>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</si>
  <si>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</si>
  <si>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</si>
  <si>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</si>
  <si>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</si>
  <si>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</si>
  <si>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</si>
  <si>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</si>
  <si>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</si>
  <si>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</si>
  <si>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</si>
  <si>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</si>
  <si>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</si>
  <si>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</si>
  <si>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</si>
  <si>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</si>
  <si>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</si>
  <si>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</si>
  <si>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</si>
  <si>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</si>
  <si>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</si>
  <si>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</si>
  <si>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</si>
  <si>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</si>
  <si>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</si>
  <si>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</si>
  <si>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</si>
  <si>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</si>
  <si>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</si>
  <si>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</si>
  <si>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</si>
  <si>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</si>
  <si>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</si>
  <si>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</si>
  <si>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</si>
  <si>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</si>
  <si>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</si>
  <si>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</si>
  <si>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</si>
  <si>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</si>
  <si>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</si>
  <si>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</si>
  <si>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</si>
  <si>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</si>
  <si>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</si>
  <si>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</si>
  <si>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</si>
  <si>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</si>
  <si>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</si>
  <si>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</si>
  <si>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</si>
  <si>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</si>
  <si>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</si>
  <si>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</si>
  <si>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</si>
  <si>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</si>
  <si>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</si>
  <si>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</si>
  <si>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</si>
  <si>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</si>
  <si>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</si>
  <si>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</si>
  <si>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</si>
  <si>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</si>
  <si>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</si>
  <si>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</si>
  <si>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</si>
  <si>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</si>
  <si>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</si>
  <si>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</si>
  <si>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</si>
  <si>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</si>
  <si>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</si>
  <si>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</si>
  <si>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</si>
  <si>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</si>
  <si>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</si>
  <si>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</si>
  <si>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</si>
  <si>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</si>
  <si>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</si>
  <si>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</si>
  <si>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</si>
  <si>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</si>
  <si>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</si>
  <si>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</si>
  <si>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</si>
  <si>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</si>
  <si>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</si>
  <si>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</si>
  <si>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</si>
  <si>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</si>
  <si>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</si>
  <si>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</si>
  <si>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</si>
  <si>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</si>
  <si>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</si>
  <si>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</si>
  <si>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</si>
  <si>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</si>
  <si>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</si>
  <si>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</si>
  <si>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</si>
  <si>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</si>
  <si>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</si>
  <si>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</si>
  <si>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</si>
  <si>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</si>
  <si>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</si>
  <si>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</si>
  <si>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</si>
  <si>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</si>
  <si>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</si>
  <si>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</si>
  <si>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</si>
  <si>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</si>
  <si>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</si>
  <si>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</si>
  <si>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</si>
  <si>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</si>
  <si>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</si>
  <si>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</si>
  <si>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</si>
  <si>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</si>
  <si>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</si>
  <si>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</si>
  <si>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</si>
  <si>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</si>
  <si>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</si>
  <si>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</si>
  <si>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</si>
  <si>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</si>
  <si>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</si>
  <si>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</si>
  <si>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</si>
  <si>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</si>
  <si>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</si>
  <si>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</si>
  <si>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</si>
  <si>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</si>
  <si>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</si>
  <si>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</si>
  <si>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</si>
  <si>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</si>
  <si>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</si>
  <si>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</si>
  <si>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</si>
  <si>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</si>
  <si>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</si>
  <si>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</si>
  <si>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</si>
  <si>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</si>
  <si>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</si>
  <si>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</si>
  <si>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</si>
  <si>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</si>
  <si>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</si>
  <si>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</si>
  <si>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</si>
  <si>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</si>
  <si>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</si>
  <si>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</si>
  <si>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</si>
  <si>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</si>
  <si>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</si>
  <si>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</si>
  <si>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</si>
  <si>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</si>
  <si>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</si>
  <si>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</si>
  <si>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</si>
  <si>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</si>
  <si>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</si>
  <si>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</si>
  <si>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</si>
  <si>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</si>
  <si>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</si>
  <si>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</si>
  <si>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</si>
  <si>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</si>
  <si>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</si>
  <si>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</si>
  <si>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</si>
  <si>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</si>
  <si>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</si>
  <si>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</si>
  <si>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</si>
  <si>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</si>
  <si>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</si>
  <si>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</si>
  <si>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</si>
  <si>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</si>
  <si>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</si>
  <si>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</si>
  <si>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</si>
  <si>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</si>
  <si>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</si>
  <si>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</si>
  <si>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</si>
  <si>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</si>
  <si>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</si>
  <si>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</si>
  <si>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</si>
  <si>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</si>
  <si>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</si>
  <si>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</si>
  <si>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</si>
  <si>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</si>
  <si>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</si>
  <si>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</si>
  <si>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</si>
  <si>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</si>
  <si>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</si>
  <si>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</si>
  <si>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</si>
  <si>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</si>
  <si>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</si>
  <si>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</si>
  <si>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</si>
  <si>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</si>
  <si>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</si>
  <si>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</si>
  <si>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</si>
  <si>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</si>
  <si>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</si>
  <si>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</si>
  <si>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</si>
  <si>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</si>
  <si>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</si>
  <si>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</si>
  <si>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</si>
  <si>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</si>
  <si>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</si>
  <si>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</si>
  <si>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</si>
  <si>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</si>
  <si>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</si>
  <si>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</si>
  <si>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</si>
  <si>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</si>
  <si>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</si>
  <si>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</si>
  <si>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</si>
  <si>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</si>
  <si>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</si>
  <si>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</si>
  <si>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</si>
  <si>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</si>
  <si>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</si>
  <si>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</si>
  <si>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</si>
  <si>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</si>
  <si>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</si>
  <si>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</si>
  <si>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</si>
  <si>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</si>
  <si>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</si>
  <si>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</si>
  <si>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</si>
  <si>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</si>
  <si>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</si>
  <si>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</si>
  <si>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</si>
  <si>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</si>
  <si>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</si>
  <si>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</si>
  <si>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</si>
  <si>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</si>
  <si>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</si>
  <si>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</si>
  <si>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</si>
  <si>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</si>
  <si>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</si>
  <si>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</si>
  <si>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</si>
  <si>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</si>
  <si>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</si>
  <si>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</si>
  <si>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</si>
  <si>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</si>
  <si>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</si>
  <si>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</si>
  <si>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</si>
  <si>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</si>
  <si>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</si>
  <si>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</si>
  <si>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</si>
  <si>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</si>
  <si>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</si>
  <si>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</si>
  <si>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</si>
  <si>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</si>
  <si>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</si>
  <si>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</si>
  <si>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</si>
  <si>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</si>
  <si>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</si>
  <si>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</si>
  <si>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</si>
  <si>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</si>
  <si>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</si>
  <si>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</si>
  <si>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</si>
  <si>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</si>
  <si>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</si>
  <si>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</si>
  <si>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</si>
  <si>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</si>
  <si>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</si>
  <si>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</si>
  <si>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</si>
  <si>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</si>
  <si>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</si>
  <si>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</si>
  <si>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</si>
  <si>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</si>
  <si>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</si>
  <si>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</si>
  <si>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</si>
  <si>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</si>
  <si>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</si>
  <si>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</si>
  <si>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</si>
  <si>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</si>
  <si>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</si>
  <si>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</si>
  <si>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</si>
  <si>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</si>
  <si>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</si>
  <si>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</si>
  <si>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</si>
  <si>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</si>
  <si>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</si>
  <si>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</si>
  <si>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</si>
  <si>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</si>
  <si>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</si>
  <si>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</si>
  <si>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</si>
  <si>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</si>
  <si>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</si>
  <si>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</si>
  <si>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</si>
  <si>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</si>
  <si>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</si>
  <si>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</si>
  <si>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</si>
  <si>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</si>
  <si>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</si>
  <si>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</si>
  <si>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</si>
  <si>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</si>
  <si>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</si>
  <si>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</si>
  <si>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</si>
  <si>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</si>
  <si>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</si>
  <si>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</si>
  <si>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</si>
  <si>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</si>
  <si>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</si>
  <si>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</si>
  <si>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</si>
  <si>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</si>
  <si>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</si>
  <si>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</si>
  <si>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</si>
  <si>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</si>
  <si>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</si>
  <si>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</si>
  <si>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</si>
  <si>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</si>
  <si>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</si>
  <si>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</si>
  <si>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</si>
  <si>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</si>
  <si>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</si>
  <si>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</si>
  <si>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</si>
  <si>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</si>
  <si>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</si>
  <si>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</si>
  <si>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</si>
  <si>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</si>
  <si>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</si>
  <si>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</si>
  <si>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</si>
  <si>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</si>
  <si>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</si>
  <si>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</si>
  <si>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</si>
  <si>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</si>
  <si>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</si>
  <si>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</si>
  <si>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</si>
  <si>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</si>
  <si>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</si>
  <si>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</si>
  <si>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</si>
  <si>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</si>
  <si>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</si>
  <si>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</si>
  <si>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</si>
  <si>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</si>
  <si>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</si>
  <si>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</si>
  <si>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</si>
  <si>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</si>
  <si>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</si>
  <si>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</si>
  <si>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</si>
  <si>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</si>
  <si>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</si>
  <si>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</si>
  <si>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</si>
  <si>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</si>
  <si>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</si>
  <si>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</si>
  <si>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</si>
  <si>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</si>
  <si>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</si>
  <si>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</si>
  <si>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</si>
  <si>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</si>
  <si>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</si>
  <si>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</si>
  <si>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</si>
  <si>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</si>
  <si>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</si>
  <si>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</si>
  <si>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</si>
  <si>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</si>
  <si>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</si>
  <si>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</si>
  <si>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</si>
  <si>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</si>
  <si>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</si>
  <si>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</si>
  <si>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</si>
  <si>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</si>
  <si>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</si>
  <si>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</si>
  <si>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</si>
  <si>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</si>
  <si>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</si>
  <si>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</si>
  <si>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</si>
  <si>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</si>
  <si>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</si>
  <si>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</si>
  <si>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</si>
  <si>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</si>
  <si>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</si>
  <si>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</si>
  <si>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</si>
  <si>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</si>
  <si>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</si>
  <si>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</si>
  <si>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</si>
  <si>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</si>
  <si>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</si>
  <si>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</si>
  <si>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</si>
  <si>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</si>
  <si>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</si>
  <si>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</si>
  <si>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</si>
  <si>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</si>
  <si>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</si>
  <si>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</si>
  <si>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</si>
  <si>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</si>
  <si>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</si>
  <si>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</si>
  <si>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</si>
  <si>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</si>
  <si>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</si>
  <si>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</si>
  <si>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</si>
  <si>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</si>
  <si>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</si>
  <si>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</si>
  <si>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</si>
  <si>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</si>
  <si>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</si>
  <si>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</si>
  <si>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</si>
  <si>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</si>
  <si>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</si>
  <si>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</si>
  <si>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</si>
  <si>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</si>
  <si>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</si>
  <si>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</si>
  <si>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</si>
  <si>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</si>
  <si>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</si>
  <si>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</si>
  <si>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</si>
  <si>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</si>
  <si>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</si>
  <si>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</si>
  <si>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</si>
  <si>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</si>
  <si>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</si>
  <si>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</si>
  <si>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</si>
  <si>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</si>
  <si>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</si>
  <si>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</si>
  <si>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</si>
  <si>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</si>
  <si>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</si>
  <si>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</si>
  <si>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</si>
  <si>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</si>
  <si>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</si>
  <si>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</si>
  <si>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</si>
  <si>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</si>
  <si>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</si>
  <si>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</si>
  <si>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</si>
  <si>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</si>
  <si>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</si>
  <si>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</si>
  <si>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</si>
  <si>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</si>
  <si>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</si>
  <si>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</si>
  <si>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</si>
  <si>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</si>
  <si>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</si>
  <si>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</si>
  <si>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</si>
  <si>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</si>
  <si>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</si>
  <si>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</si>
  <si>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</si>
  <si>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</si>
  <si>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</si>
  <si>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</si>
  <si>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</si>
  <si>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</si>
  <si>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</si>
  <si>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</si>
  <si>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</si>
  <si>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</si>
  <si>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</si>
  <si>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</si>
  <si>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</si>
  <si>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</si>
  <si>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</si>
  <si>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</si>
  <si>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</si>
  <si>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</si>
  <si>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</si>
  <si>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</si>
  <si>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</si>
  <si>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</si>
  <si>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</si>
  <si>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</si>
  <si>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</si>
  <si>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</si>
  <si>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</si>
  <si>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</si>
  <si>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</si>
  <si>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</si>
  <si>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</si>
  <si>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</si>
  <si>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</si>
  <si>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</si>
  <si>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</si>
  <si>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</si>
  <si>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</si>
  <si>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</si>
  <si>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</si>
  <si>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</si>
  <si>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</si>
  <si>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</si>
  <si>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</si>
  <si>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</si>
  <si>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</si>
  <si>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</si>
  <si>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</si>
  <si>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</si>
  <si>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</si>
  <si>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</si>
  <si>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</si>
  <si>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</si>
  <si>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</si>
  <si>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</si>
  <si>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</si>
  <si>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</si>
  <si>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</si>
  <si>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</si>
  <si>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</si>
  <si>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</si>
  <si>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</si>
  <si>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</si>
  <si>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</si>
  <si>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</si>
  <si>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</si>
  <si>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</si>
  <si>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</si>
  <si>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</si>
  <si>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</si>
  <si>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</si>
  <si>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</si>
  <si>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</si>
  <si>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</si>
  <si>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</si>
  <si>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</si>
  <si>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</si>
  <si>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</si>
  <si>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</si>
  <si>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</si>
  <si>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</si>
  <si>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</si>
  <si>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</si>
  <si>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</si>
  <si>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</si>
  <si>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</si>
  <si>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</si>
  <si>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</si>
  <si>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</si>
  <si>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</si>
  <si>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</si>
  <si>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</si>
  <si>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</si>
  <si>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</si>
  <si>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</si>
  <si>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</si>
  <si>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</si>
  <si>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</si>
  <si>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</si>
  <si>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</si>
  <si>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</si>
  <si>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</si>
  <si>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</si>
  <si>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</si>
  <si>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</si>
  <si>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</si>
  <si>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</si>
  <si>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</si>
  <si>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</si>
  <si>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</si>
  <si>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</si>
  <si>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</si>
  <si>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</si>
  <si>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</si>
  <si>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</si>
  <si>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</si>
  <si>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</si>
  <si>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</si>
  <si>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</si>
  <si>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</si>
  <si>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</si>
  <si>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</si>
  <si>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</si>
  <si>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</si>
  <si>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</si>
  <si>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</si>
  <si>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</si>
  <si>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</si>
  <si>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</si>
  <si>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</si>
  <si>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</si>
  <si>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</si>
  <si>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</si>
  <si>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</si>
  <si>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</si>
  <si>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</si>
  <si>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</si>
  <si>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</si>
  <si>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</si>
  <si>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</si>
  <si>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</si>
  <si>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</si>
  <si>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</si>
  <si>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</si>
  <si>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</si>
  <si>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</si>
  <si>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</si>
  <si>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</si>
  <si>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</si>
  <si>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</si>
  <si>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</si>
  <si>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</si>
  <si>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</si>
  <si>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</si>
  <si>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</si>
  <si>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</si>
  <si>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</si>
  <si>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</si>
  <si>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</si>
  <si>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</si>
  <si>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</si>
  <si>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</si>
  <si>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</si>
  <si>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</si>
  <si>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</si>
  <si>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</si>
  <si>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</si>
  <si>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</si>
  <si>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</si>
  <si>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</si>
  <si>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</si>
  <si>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</si>
  <si>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</si>
  <si>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</si>
  <si>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</si>
  <si>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</si>
  <si>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</si>
  <si>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</si>
  <si>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</si>
  <si>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</si>
  <si>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</si>
  <si>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</si>
  <si>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</si>
  <si>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</si>
  <si>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</si>
  <si>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</si>
  <si>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</si>
  <si>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</si>
  <si>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</si>
  <si>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</si>
  <si>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</si>
  <si>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</si>
  <si>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</si>
  <si>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</si>
  <si>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</si>
  <si>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</si>
  <si>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</si>
  <si>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</si>
  <si>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</si>
  <si>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</si>
  <si>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</si>
  <si>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</si>
  <si>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</si>
  <si>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</si>
  <si>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</si>
  <si>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</si>
  <si>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</si>
  <si>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</si>
  <si>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</si>
  <si>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</si>
  <si>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</si>
  <si>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</si>
  <si>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</si>
  <si>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</si>
  <si>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</si>
  <si>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</si>
  <si>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</si>
  <si>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</si>
  <si>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</si>
  <si>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</si>
  <si>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</si>
  <si>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</si>
  <si>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</si>
  <si>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</si>
  <si>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</si>
  <si>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</si>
  <si>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</si>
  <si>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</si>
  <si>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</si>
  <si>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</si>
  <si>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</si>
  <si>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</si>
  <si>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</si>
  <si>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</si>
  <si>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</si>
  <si>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</si>
  <si>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</si>
  <si>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</si>
  <si>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</si>
  <si>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</si>
  <si>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</si>
  <si>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</si>
  <si>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</si>
  <si>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</si>
  <si>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</si>
  <si>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</si>
  <si>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</si>
  <si>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</si>
  <si>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</si>
  <si>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</si>
  <si>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</si>
  <si>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</si>
  <si>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</si>
  <si>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</si>
  <si>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</si>
  <si>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</si>
  <si>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</si>
  <si>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</si>
  <si>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</si>
  <si>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</si>
  <si>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</si>
  <si>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</si>
  <si>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</si>
  <si>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</si>
  <si>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</si>
  <si>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</si>
  <si>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</si>
  <si>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</si>
  <si>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</si>
  <si>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</si>
  <si>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</si>
  <si>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</si>
  <si>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</si>
  <si>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</si>
  <si>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</si>
  <si>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</si>
  <si>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</si>
  <si>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</si>
  <si>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</si>
  <si>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</si>
  <si>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</si>
  <si>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</si>
  <si>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</si>
  <si>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</si>
  <si>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</si>
  <si>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</si>
  <si>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</si>
  <si>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</si>
  <si>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</si>
  <si>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</si>
  <si>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</si>
  <si>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</si>
  <si>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</si>
  <si>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</si>
  <si>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</si>
  <si>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</si>
  <si>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</si>
  <si>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</si>
  <si>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</si>
  <si>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</si>
  <si>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</si>
  <si>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</si>
  <si>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</si>
  <si>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</si>
  <si>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</si>
  <si>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</si>
  <si>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</si>
  <si>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</si>
  <si>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</si>
  <si>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</si>
  <si>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</si>
  <si>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</si>
  <si>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</si>
  <si>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</si>
  <si>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</si>
  <si>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</si>
  <si>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</si>
  <si>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</si>
  <si>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</si>
  <si>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</si>
  <si>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</si>
  <si>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</si>
  <si>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</si>
  <si>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</si>
  <si>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</si>
  <si>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</si>
  <si>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</si>
  <si>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</si>
  <si>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</si>
  <si>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</si>
  <si>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</si>
  <si>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</si>
  <si>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</si>
  <si>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</si>
  <si>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</si>
  <si>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</si>
  <si>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</si>
  <si>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</si>
  <si>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</si>
  <si>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</si>
  <si>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</si>
  <si>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</si>
  <si>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</si>
  <si>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</si>
  <si>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</si>
  <si>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</si>
  <si>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</si>
  <si>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</si>
  <si>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</si>
  <si>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</si>
  <si>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</si>
  <si>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</si>
  <si>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</si>
  <si>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</si>
  <si>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</si>
  <si>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</si>
  <si>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</si>
  <si>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</si>
  <si>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</si>
  <si>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</si>
  <si>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</si>
  <si>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</si>
  <si>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</si>
  <si>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</si>
  <si>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</si>
  <si>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</si>
  <si>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</si>
  <si>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</si>
  <si>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</si>
  <si>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</si>
  <si>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</si>
  <si>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</si>
  <si>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</si>
  <si>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</si>
  <si>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</si>
  <si>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</si>
  <si>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</si>
  <si>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</si>
  <si>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</si>
  <si>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</si>
  <si>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</si>
  <si>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</si>
  <si>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</si>
  <si>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</si>
  <si>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</si>
  <si>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</si>
  <si>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</si>
  <si>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</si>
  <si>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</si>
  <si>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</si>
  <si>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</si>
  <si>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</si>
  <si>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</si>
  <si>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</si>
  <si>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</si>
  <si>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</si>
  <si>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</si>
  <si>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</si>
  <si>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</si>
  <si>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</si>
  <si>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</si>
  <si>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</si>
  <si>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</si>
  <si>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</si>
  <si>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</si>
  <si>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</si>
  <si>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</si>
  <si>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</si>
  <si>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</si>
  <si>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</si>
  <si>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</si>
  <si>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</si>
  <si>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</si>
  <si>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</si>
  <si>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</si>
  <si>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</si>
  <si>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</si>
  <si>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</si>
  <si>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</si>
  <si>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</si>
  <si>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</si>
  <si>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</si>
  <si>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</si>
  <si>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</si>
  <si>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</si>
  <si>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</si>
  <si>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</si>
  <si>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</si>
  <si>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</si>
  <si>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</si>
  <si>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</si>
  <si>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</si>
  <si>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</si>
  <si>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</si>
  <si>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</si>
  <si>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</si>
  <si>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</si>
  <si>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</si>
  <si>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</si>
  <si>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</si>
  <si>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</si>
  <si>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</si>
  <si>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</si>
  <si>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</si>
  <si>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</si>
  <si>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</si>
  <si>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</si>
  <si>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</si>
  <si>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</si>
  <si>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</si>
  <si>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</si>
  <si>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</si>
  <si>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</si>
  <si>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</si>
  <si>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</si>
  <si>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</si>
  <si>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</si>
  <si>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</si>
  <si>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</si>
  <si>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</si>
  <si>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</si>
  <si>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</si>
  <si>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</si>
  <si>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</si>
  <si>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</si>
  <si>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</si>
  <si>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</si>
  <si>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</si>
  <si>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</si>
  <si>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</si>
  <si>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</si>
  <si>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</si>
  <si>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</si>
  <si>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</si>
  <si>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</si>
  <si>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</si>
  <si>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</si>
  <si>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</si>
  <si>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</si>
  <si>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</si>
  <si>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</si>
  <si>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</si>
  <si>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</si>
  <si>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</si>
  <si>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</si>
  <si>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</si>
  <si>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</si>
  <si>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</si>
  <si>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</si>
  <si>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</si>
  <si>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</si>
  <si>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</si>
  <si>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</si>
  <si>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</si>
  <si>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</si>
  <si>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</si>
  <si>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</si>
  <si>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</si>
  <si>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</si>
  <si>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</si>
  <si>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</si>
  <si>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</si>
  <si>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</si>
  <si>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</si>
  <si>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</si>
  <si>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</si>
  <si>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</si>
  <si>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</si>
  <si>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</si>
  <si>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</si>
  <si>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</si>
  <si>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</si>
  <si>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</si>
  <si>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</si>
  <si>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</si>
  <si>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</si>
  <si>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</si>
  <si>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</si>
  <si>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</si>
  <si>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</si>
  <si>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</si>
  <si>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</si>
  <si>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</si>
  <si>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</si>
  <si>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</si>
  <si>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</si>
  <si>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</si>
  <si>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</si>
  <si>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</si>
  <si>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</si>
  <si>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</si>
  <si>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</si>
  <si>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</si>
  <si>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</si>
  <si>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</si>
  <si>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</si>
  <si>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</si>
  <si>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</si>
  <si>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</si>
  <si>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</si>
  <si>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</si>
  <si>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</si>
  <si>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</si>
  <si>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</si>
  <si>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</si>
  <si>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</si>
  <si>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</si>
  <si>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</si>
  <si>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</si>
  <si>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</si>
  <si>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</si>
  <si>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</si>
  <si>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</si>
  <si>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</si>
  <si>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</si>
  <si>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</si>
  <si>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</si>
  <si>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</si>
  <si>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</si>
  <si>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</si>
  <si>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</si>
  <si>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</si>
  <si>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</si>
  <si>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</si>
  <si>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</si>
  <si>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</si>
  <si>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</si>
  <si>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</si>
  <si>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</si>
  <si>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</si>
  <si>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</si>
  <si>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</si>
  <si>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</si>
  <si>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</si>
  <si>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</si>
  <si>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</si>
  <si>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</si>
  <si>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</si>
  <si>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</si>
  <si>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</si>
  <si>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</si>
  <si>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</si>
  <si>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</si>
  <si>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</si>
  <si>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</si>
  <si>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</si>
  <si>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</si>
  <si>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</si>
  <si>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</si>
  <si>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</si>
  <si>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</si>
  <si>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</si>
  <si>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</si>
  <si>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</si>
  <si>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</si>
  <si>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</si>
  <si>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</si>
  <si>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</si>
  <si>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</si>
  <si>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</si>
  <si>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</si>
  <si>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</si>
  <si>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</si>
  <si>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</si>
  <si>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</si>
  <si>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</si>
  <si>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</si>
  <si>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</si>
  <si>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</si>
  <si>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</si>
  <si>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</si>
  <si>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</si>
  <si>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</si>
  <si>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</si>
  <si>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</si>
  <si>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</si>
  <si>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</si>
  <si>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</si>
  <si>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</si>
  <si>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</si>
  <si>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</si>
  <si>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</si>
  <si>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</si>
  <si>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</si>
  <si>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</si>
  <si>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</si>
  <si>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</si>
  <si>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</si>
  <si>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</si>
  <si>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</si>
  <si>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</si>
  <si>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</si>
  <si>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</si>
  <si>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</si>
  <si>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</si>
  <si>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</si>
  <si>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</si>
  <si>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</si>
  <si>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</si>
  <si>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</si>
  <si>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</si>
  <si>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</si>
  <si>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</si>
  <si>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</si>
  <si>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</si>
  <si>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</si>
  <si>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</si>
  <si>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</si>
  <si>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</si>
  <si>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</si>
  <si>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</si>
  <si>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</si>
  <si>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</si>
  <si>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</si>
  <si>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</si>
  <si>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</si>
  <si>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</si>
  <si>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</si>
  <si>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</si>
  <si>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</si>
  <si>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</si>
  <si>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</si>
  <si>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</si>
  <si>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</si>
  <si>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</si>
  <si>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</si>
  <si>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</si>
  <si>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</si>
  <si>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</si>
  <si>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</si>
  <si>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</si>
  <si>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</si>
  <si>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</si>
  <si>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</si>
  <si>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</si>
  <si>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</si>
  <si>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</si>
  <si>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</si>
  <si>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</si>
  <si>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</si>
  <si>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</si>
  <si>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</si>
  <si>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</si>
  <si>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</si>
  <si>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</si>
  <si>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</si>
  <si>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</si>
  <si>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</si>
  <si>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</si>
  <si>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</si>
  <si>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</si>
  <si>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</si>
  <si>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</si>
  <si>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</si>
  <si>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</si>
  <si>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</si>
  <si>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</si>
  <si>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</si>
  <si>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</si>
  <si>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</si>
  <si>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</si>
  <si>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</si>
  <si>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</si>
  <si>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</si>
  <si>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</si>
  <si>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</si>
  <si>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</si>
  <si>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</si>
  <si>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</si>
  <si>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</si>
  <si>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</si>
  <si>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</si>
  <si>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</si>
  <si>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</si>
  <si>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</si>
  <si>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</si>
  <si>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</si>
  <si>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</si>
  <si>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</si>
  <si>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</si>
  <si>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</si>
  <si>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</si>
  <si>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</si>
  <si>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</si>
  <si>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</si>
  <si>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</si>
  <si>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</si>
  <si>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</si>
  <si>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</si>
  <si>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</si>
  <si>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</si>
  <si>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</si>
  <si>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</si>
  <si>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</si>
  <si>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</si>
  <si>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</si>
  <si>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</si>
  <si>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</si>
  <si>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</si>
  <si>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</si>
  <si>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</si>
  <si>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</si>
  <si>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</si>
  <si>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</si>
  <si>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</si>
  <si>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</si>
  <si>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</si>
  <si>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</si>
  <si>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</si>
  <si>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</si>
  <si>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</si>
  <si>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</si>
  <si>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</si>
  <si>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</si>
  <si>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</si>
  <si>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</si>
  <si>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</si>
  <si>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</si>
  <si>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</si>
  <si>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</si>
  <si>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</si>
  <si>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</si>
  <si>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</si>
  <si>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</si>
  <si>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</si>
  <si>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</si>
  <si>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</si>
  <si>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</si>
  <si>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</si>
  <si>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</si>
  <si>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</si>
  <si>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</si>
  <si>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</si>
  <si>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</si>
  <si>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</si>
  <si>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</si>
  <si>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</si>
  <si>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</si>
  <si>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</si>
  <si>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</si>
  <si>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</si>
  <si>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</si>
  <si>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</si>
  <si>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</si>
  <si>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</si>
  <si>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</si>
  <si>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</si>
  <si>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</si>
  <si>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</si>
  <si>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</si>
  <si>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</si>
  <si>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</si>
  <si>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</si>
  <si>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</si>
  <si>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</si>
  <si>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</si>
  <si>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</si>
  <si>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</si>
  <si>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</si>
  <si>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</si>
  <si>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</si>
  <si>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</si>
  <si>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</si>
  <si>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</si>
  <si>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</si>
  <si>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</si>
  <si>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</si>
  <si>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</si>
  <si>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</si>
  <si>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</si>
  <si>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</si>
  <si>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</si>
  <si>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</si>
  <si>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</si>
  <si>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</si>
  <si>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</si>
  <si>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</si>
  <si>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</si>
  <si>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</si>
  <si>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</si>
  <si>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</si>
  <si>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</si>
  <si>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</si>
  <si>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</si>
  <si>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</si>
  <si>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</si>
  <si>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</si>
  <si>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</si>
  <si>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</si>
  <si>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</si>
  <si>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</si>
  <si>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</si>
  <si>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</si>
  <si>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</si>
  <si>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</si>
  <si>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</si>
  <si>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</si>
  <si>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</si>
  <si>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</si>
  <si>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</si>
  <si>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</si>
  <si>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</si>
  <si>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</si>
  <si>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</si>
  <si>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</si>
  <si>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</si>
  <si>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</si>
  <si>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</si>
  <si>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</si>
  <si>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</si>
  <si>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</si>
  <si>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</si>
  <si>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</si>
  <si>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</si>
  <si>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</si>
  <si>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</si>
  <si>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</si>
  <si>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</si>
  <si>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</si>
  <si>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</si>
  <si>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</si>
  <si>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</si>
  <si>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</si>
  <si>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</si>
  <si>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</si>
  <si>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</si>
  <si>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</si>
  <si>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</si>
  <si>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</si>
  <si>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</si>
  <si>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</si>
  <si>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</si>
  <si>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</si>
  <si>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</si>
  <si>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</si>
  <si>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</si>
  <si>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</si>
  <si>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</si>
  <si>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</si>
  <si>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</si>
  <si>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</si>
  <si>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</si>
  <si>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</si>
  <si>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</si>
  <si>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</si>
  <si>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</si>
  <si>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</si>
  <si>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</si>
  <si>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</si>
  <si>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</si>
  <si>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</si>
  <si>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</si>
  <si>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</si>
  <si>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</si>
  <si>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</si>
  <si>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</si>
  <si>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</si>
  <si>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</si>
  <si>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</si>
  <si>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</si>
  <si>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</si>
  <si>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</si>
  <si>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</si>
  <si>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</si>
  <si>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</si>
  <si>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</si>
  <si>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</si>
  <si>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</si>
  <si>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</si>
  <si>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</si>
  <si>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</si>
  <si>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</si>
  <si>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</si>
  <si>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</si>
  <si>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</si>
  <si>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</si>
  <si>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</si>
  <si>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</si>
  <si>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</si>
  <si>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</si>
  <si>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</si>
  <si>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</si>
  <si>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</si>
  <si>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</si>
  <si>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</si>
  <si>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</si>
  <si>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</si>
  <si>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</si>
  <si>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</si>
  <si>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</si>
  <si>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</si>
  <si>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</si>
  <si>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</si>
  <si>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</si>
  <si>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</si>
  <si>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</si>
  <si>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</si>
  <si>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</si>
  <si>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</si>
  <si>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</si>
  <si>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</si>
  <si>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</si>
  <si>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</si>
  <si>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</si>
  <si>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</si>
  <si>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</si>
  <si>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</si>
  <si>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</si>
  <si>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</si>
  <si>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</si>
  <si>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</si>
  <si>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</si>
  <si>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</si>
  <si>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</si>
  <si>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</si>
  <si>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</si>
  <si>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</si>
  <si>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</si>
  <si>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</si>
  <si>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</si>
  <si>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</si>
  <si>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</si>
  <si>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</si>
  <si>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</si>
  <si>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</si>
  <si>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</si>
  <si>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</si>
  <si>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</si>
  <si>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</si>
  <si>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</si>
  <si>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</si>
  <si>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</si>
  <si>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</si>
  <si>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</si>
  <si>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</si>
  <si>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</si>
  <si>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</si>
  <si>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</si>
  <si>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</si>
  <si>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</si>
  <si>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</si>
  <si>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</si>
  <si>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</si>
  <si>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</si>
  <si>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</si>
  <si>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</si>
  <si>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</si>
  <si>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</si>
  <si>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</si>
  <si>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</si>
  <si>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</si>
  <si>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</si>
  <si>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</si>
  <si>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</si>
  <si>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</si>
  <si>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</si>
  <si>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</si>
  <si>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</si>
  <si>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</si>
  <si>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</si>
  <si>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</si>
  <si>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</si>
  <si>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</si>
  <si>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</si>
  <si>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</si>
  <si>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</si>
  <si>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</si>
  <si>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</si>
  <si>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</si>
  <si>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</si>
  <si>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</si>
  <si>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</si>
  <si>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</si>
  <si>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</si>
  <si>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</si>
  <si>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</si>
  <si>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</si>
  <si>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</si>
  <si>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</si>
  <si>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</si>
  <si>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</si>
  <si>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</si>
  <si>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</si>
  <si>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</si>
  <si>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</si>
  <si>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</si>
  <si>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</si>
  <si>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</si>
  <si>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</si>
  <si>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</si>
  <si>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</si>
  <si>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</si>
  <si>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</si>
  <si>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</si>
  <si>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</si>
  <si>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</si>
  <si>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</si>
  <si>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</si>
  <si>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</si>
  <si>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</si>
  <si>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</si>
  <si>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</si>
  <si>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</si>
  <si>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</si>
  <si>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</si>
  <si>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</si>
  <si>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</si>
  <si>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</si>
  <si>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</si>
  <si>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</si>
  <si>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</si>
  <si>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</si>
  <si>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</si>
  <si>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</si>
  <si>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</si>
  <si>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</si>
  <si>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</si>
  <si>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</si>
  <si>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</si>
  <si>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</si>
  <si>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</si>
  <si>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</si>
  <si>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</si>
  <si>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</si>
  <si>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</si>
  <si>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</si>
  <si>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</si>
  <si>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</si>
  <si>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</si>
  <si>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</si>
  <si>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</si>
  <si>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</si>
  <si>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</si>
  <si>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</si>
  <si>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</si>
  <si>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</si>
  <si>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</si>
  <si>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</si>
  <si>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</si>
  <si>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</si>
  <si>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</si>
  <si>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</si>
  <si>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</si>
  <si>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</si>
  <si>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</si>
  <si>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</si>
  <si>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</si>
  <si>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</si>
  <si>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</si>
  <si>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</si>
  <si>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</si>
  <si>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</si>
  <si>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</si>
  <si>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</si>
  <si>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</si>
  <si>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</si>
  <si>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</si>
  <si>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</si>
  <si>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</si>
  <si>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</si>
  <si>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</si>
  <si>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</si>
  <si>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</si>
  <si>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</si>
  <si>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</si>
  <si>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</si>
  <si>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</si>
  <si>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</si>
  <si>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</si>
  <si>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</si>
  <si>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</si>
  <si>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</si>
  <si>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</si>
  <si>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</si>
  <si>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</si>
  <si>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</si>
  <si>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</si>
  <si>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</si>
  <si>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</si>
  <si>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</si>
  <si>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</si>
  <si>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</si>
  <si>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</si>
  <si>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</si>
  <si>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</si>
  <si>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</si>
  <si>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</si>
  <si>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</si>
  <si>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</si>
  <si>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</si>
  <si>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</si>
  <si>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</si>
  <si>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</si>
  <si>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</si>
  <si>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</si>
  <si>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</si>
  <si>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</si>
  <si>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</si>
  <si>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</si>
  <si>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</si>
  <si>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</si>
  <si>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</si>
  <si>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</si>
  <si>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</si>
  <si>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</si>
  <si>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</si>
  <si>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</si>
  <si>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</si>
  <si>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</si>
  <si>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</si>
  <si>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</si>
  <si>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</si>
  <si>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</si>
  <si>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</si>
  <si>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</si>
  <si>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</si>
  <si>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</si>
  <si>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</si>
  <si>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</si>
  <si>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</si>
  <si>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</si>
  <si>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</si>
  <si>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</si>
  <si>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</si>
  <si>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</si>
  <si>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</si>
  <si>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</si>
  <si>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</si>
  <si>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</si>
  <si>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</si>
  <si>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</si>
  <si>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</si>
  <si>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</si>
  <si>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</si>
  <si>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</si>
  <si>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</si>
  <si>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</si>
  <si>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</si>
  <si>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</si>
  <si>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</si>
  <si>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</si>
  <si>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</si>
  <si>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</si>
  <si>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</si>
  <si>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</si>
  <si>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</si>
  <si>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</si>
  <si>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</si>
  <si>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</si>
  <si>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</si>
  <si>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</si>
  <si>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</si>
  <si>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</si>
  <si>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</si>
  <si>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</si>
  <si>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</si>
  <si>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</si>
  <si>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</si>
  <si>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</si>
  <si>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</si>
  <si>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</si>
  <si>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</si>
  <si>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</si>
  <si>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</si>
  <si>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</si>
  <si>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</si>
  <si>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</si>
  <si>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</si>
  <si>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</si>
  <si>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</si>
  <si>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</si>
  <si>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</si>
  <si>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</si>
  <si>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</si>
  <si>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</si>
  <si>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</si>
  <si>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</si>
  <si>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</si>
  <si>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</si>
  <si>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</si>
  <si>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</si>
  <si>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</si>
  <si>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</si>
  <si>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</si>
  <si>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</si>
  <si>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</si>
  <si>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</si>
  <si>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</si>
  <si>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</si>
  <si>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</si>
  <si>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</si>
  <si>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</si>
  <si>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</si>
  <si>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</si>
  <si>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</si>
  <si>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</si>
  <si>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</si>
  <si>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</si>
  <si>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</si>
  <si>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</si>
  <si>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</si>
  <si>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</si>
  <si>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</si>
  <si>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</si>
  <si>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</si>
  <si>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</si>
  <si>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</si>
  <si>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</si>
  <si>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</si>
  <si>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</si>
  <si>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</si>
  <si>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</si>
  <si>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</si>
  <si>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</si>
  <si>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</si>
  <si>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</si>
  <si>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</si>
  <si>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</si>
  <si>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</si>
  <si>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</si>
  <si>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</si>
  <si>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</si>
  <si>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</si>
  <si>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</si>
  <si>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</si>
  <si>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</si>
  <si>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</si>
  <si>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</si>
  <si>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</si>
  <si>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</si>
  <si>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</si>
  <si>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</si>
  <si>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</si>
  <si>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</si>
  <si>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</si>
  <si>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</si>
  <si>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</si>
  <si>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</si>
  <si>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</si>
  <si>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</si>
  <si>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</si>
  <si>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</si>
  <si>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</si>
  <si>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</si>
  <si>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</si>
  <si>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</si>
  <si>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</si>
  <si>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</si>
  <si>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</si>
  <si>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</si>
  <si>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</si>
  <si>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</si>
  <si>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</si>
  <si>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</si>
  <si>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</si>
  <si>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</si>
  <si>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</si>
  <si>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</si>
  <si>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</si>
  <si>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</si>
  <si>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</si>
  <si>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</si>
  <si>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</si>
  <si>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</si>
  <si>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</si>
  <si>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</si>
  <si>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</si>
  <si>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</si>
  <si>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</si>
  <si>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</si>
  <si>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</si>
  <si>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</si>
  <si>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</si>
  <si>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</si>
  <si>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</si>
  <si>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</si>
  <si>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</si>
  <si>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</si>
  <si>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</si>
  <si>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</si>
  <si>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</si>
  <si>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</si>
  <si>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</si>
  <si>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</si>
  <si>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</si>
  <si>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</si>
  <si>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</si>
  <si>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</si>
  <si>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</si>
  <si>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</si>
  <si>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</si>
  <si>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</si>
  <si>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</si>
  <si>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</si>
  <si>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</si>
  <si>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</si>
  <si>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</si>
  <si>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</si>
  <si>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</si>
  <si>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</si>
  <si>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</si>
  <si>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</si>
  <si>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</si>
  <si>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</si>
  <si>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</si>
  <si>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</si>
  <si>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</si>
  <si>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</si>
  <si>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</si>
  <si>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</si>
  <si>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</si>
  <si>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</si>
  <si>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</si>
  <si>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</si>
  <si>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</si>
  <si>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</si>
  <si>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</si>
  <si>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</si>
  <si>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</si>
  <si>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</si>
  <si>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</si>
  <si>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</si>
  <si>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</si>
  <si>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</si>
  <si>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</si>
  <si>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</si>
  <si>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</si>
  <si>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</si>
  <si>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</si>
  <si>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</si>
  <si>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</si>
  <si>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</si>
  <si>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</si>
  <si>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</si>
  <si>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</si>
  <si>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</si>
  <si>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</si>
  <si>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</si>
  <si>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</si>
  <si>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</si>
  <si>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</si>
  <si>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</si>
  <si>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</si>
  <si>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</si>
  <si>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</si>
  <si>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</si>
  <si>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</si>
  <si>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</si>
  <si>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</si>
  <si>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</si>
  <si>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</si>
  <si>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</si>
  <si>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</si>
  <si>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</si>
  <si>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</si>
  <si>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</si>
  <si>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</si>
  <si>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</si>
  <si>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</si>
  <si>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</si>
  <si>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</si>
  <si>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</si>
  <si>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</si>
  <si>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</si>
  <si>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</si>
  <si>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</si>
  <si>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</si>
  <si>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</si>
  <si>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</si>
  <si>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</si>
  <si>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</si>
  <si>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</si>
  <si>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</si>
  <si>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</si>
  <si>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</si>
  <si>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</si>
  <si>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</si>
  <si>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</si>
  <si>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</si>
  <si>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</si>
  <si>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</si>
  <si>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</si>
  <si>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</si>
  <si>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</si>
  <si>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</si>
  <si>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</si>
  <si>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</si>
  <si>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</si>
  <si>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</si>
  <si>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</si>
  <si>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</si>
  <si>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</si>
  <si>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</si>
  <si>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</si>
  <si>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</si>
  <si>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</si>
  <si>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</si>
  <si>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</si>
  <si>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</si>
  <si>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</si>
  <si>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</si>
  <si>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</si>
  <si>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</si>
  <si>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</si>
  <si>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</si>
  <si>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</si>
  <si>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</si>
  <si>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</si>
  <si>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</si>
  <si>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</si>
  <si>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</si>
  <si>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</si>
  <si>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</si>
  <si>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</si>
  <si>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</si>
  <si>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</si>
  <si>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</si>
  <si>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</si>
  <si>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</si>
  <si>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</si>
  <si>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</si>
  <si>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</si>
  <si>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</si>
  <si>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</si>
  <si>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</si>
  <si>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</si>
  <si>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</si>
  <si>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</si>
  <si>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</si>
  <si>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</si>
  <si>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</si>
  <si>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</si>
  <si>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</si>
  <si>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</si>
  <si>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</si>
  <si>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</si>
  <si>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</si>
  <si>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</si>
  <si>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</si>
  <si>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</si>
  <si>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</si>
  <si>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</si>
  <si>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</si>
  <si>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</si>
  <si>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</si>
  <si>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</si>
  <si>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</si>
  <si>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</si>
  <si>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</si>
  <si>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</si>
  <si>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</si>
  <si>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</si>
  <si>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</si>
  <si>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</si>
  <si>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</si>
  <si>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</si>
  <si>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</si>
  <si>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</si>
  <si>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</si>
  <si>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</si>
  <si>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</si>
  <si>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</si>
  <si>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</si>
  <si>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</si>
  <si>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</si>
  <si>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</si>
  <si>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</si>
  <si>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</si>
  <si>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</si>
  <si>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</si>
  <si>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</si>
  <si>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</si>
  <si>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</si>
  <si>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</si>
  <si>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</si>
  <si>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</si>
  <si>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</si>
  <si>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</si>
  <si>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</si>
  <si>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</si>
  <si>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</si>
  <si>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</si>
  <si>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</si>
  <si>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</si>
  <si>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</si>
  <si>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</si>
  <si>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</si>
  <si>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</si>
  <si>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</si>
  <si>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</si>
  <si>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</si>
  <si>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</si>
  <si>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</si>
  <si>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</si>
  <si>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</si>
  <si>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</si>
  <si>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</si>
  <si>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</si>
  <si>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</si>
  <si>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</si>
  <si>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</si>
  <si>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</si>
  <si>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</si>
  <si>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</si>
  <si>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</si>
  <si>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</si>
  <si>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</si>
  <si>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</si>
  <si>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</si>
  <si>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</si>
  <si>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</si>
  <si>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</si>
  <si>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</si>
  <si>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</si>
  <si>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</si>
  <si>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</si>
  <si>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</si>
  <si>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</si>
  <si>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</si>
  <si>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</si>
  <si>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</si>
  <si>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</si>
  <si>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</si>
  <si>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</si>
  <si>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</si>
  <si>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</si>
  <si>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</si>
  <si>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</si>
  <si>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</si>
  <si>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</si>
  <si>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</si>
  <si>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</si>
  <si>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</si>
  <si>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</si>
  <si>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</si>
  <si>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</si>
  <si>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</si>
  <si>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</si>
  <si>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</si>
  <si>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</si>
  <si>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</si>
  <si>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</si>
  <si>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</si>
  <si>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</si>
  <si>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</si>
  <si>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</si>
  <si>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</si>
  <si>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</si>
  <si>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</si>
  <si>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</si>
  <si>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</si>
  <si>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</si>
  <si>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</si>
  <si>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</si>
  <si>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</si>
  <si>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</si>
  <si>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</si>
  <si>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</si>
  <si>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</si>
  <si>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</si>
  <si>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</si>
  <si>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</si>
  <si>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</si>
  <si>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</si>
  <si>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</si>
  <si>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</si>
  <si>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</si>
  <si>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</si>
  <si>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</si>
  <si>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</si>
  <si>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</si>
  <si>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</si>
  <si>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</si>
  <si>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</si>
  <si>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</si>
  <si>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</si>
  <si>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</si>
  <si>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</si>
  <si>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</si>
  <si>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</si>
  <si>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</si>
  <si>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</si>
  <si>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</si>
  <si>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</si>
  <si>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</si>
  <si>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</si>
  <si>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</si>
  <si>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</si>
  <si>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</si>
  <si>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</si>
  <si>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</si>
  <si>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</si>
  <si>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</si>
  <si>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</si>
  <si>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</si>
  <si>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</si>
  <si>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</si>
  <si>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</si>
  <si>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</si>
  <si>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</si>
  <si>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</si>
  <si>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</si>
  <si>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</si>
  <si>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</si>
  <si>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</si>
  <si>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</si>
  <si>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</si>
  <si>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</si>
  <si>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</si>
  <si>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</si>
  <si>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</si>
  <si>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</si>
  <si>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</si>
  <si>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</si>
  <si>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</si>
  <si>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</si>
  <si>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</si>
  <si>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</si>
  <si>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</si>
  <si>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</si>
  <si>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</si>
  <si>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</si>
  <si>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</si>
  <si>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</si>
  <si>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</si>
  <si>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</si>
  <si>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</si>
  <si>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</si>
  <si>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</si>
  <si>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</si>
  <si>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</si>
  <si>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</si>
  <si>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</si>
  <si>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</si>
  <si>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</si>
  <si>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</si>
  <si>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</si>
  <si>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</si>
  <si>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</si>
  <si>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</si>
  <si>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</si>
  <si>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</si>
  <si>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</si>
  <si>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</si>
  <si>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</si>
  <si>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</si>
  <si>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</si>
  <si>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</si>
  <si>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</si>
  <si>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</si>
  <si>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</si>
  <si>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</si>
  <si>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</si>
  <si>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</si>
  <si>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</si>
  <si>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</si>
  <si>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</si>
  <si>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</si>
  <si>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</si>
  <si>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</si>
  <si>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</si>
  <si>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</si>
  <si>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</si>
  <si>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</si>
  <si>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</si>
  <si>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</si>
  <si>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</si>
  <si>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</si>
  <si>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</si>
  <si>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</si>
  <si>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</si>
  <si>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</si>
  <si>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</si>
  <si>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</si>
  <si>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</si>
  <si>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</si>
  <si>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</si>
  <si>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</si>
  <si>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</si>
  <si>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</si>
  <si>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</si>
  <si>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</si>
  <si>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</si>
  <si>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</si>
  <si>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</si>
  <si>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</si>
  <si>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</si>
  <si>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</si>
  <si>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</si>
  <si>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</si>
  <si>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</si>
  <si>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</si>
  <si>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</si>
  <si>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</si>
  <si>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</si>
  <si>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</si>
  <si>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</si>
  <si>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</si>
  <si>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</si>
  <si>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</si>
  <si>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</si>
  <si>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</si>
  <si>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</si>
  <si>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</si>
  <si>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</si>
  <si>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</si>
  <si>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</si>
  <si>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</si>
  <si>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</si>
  <si>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</si>
  <si>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</si>
  <si>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</si>
  <si>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</si>
  <si>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</si>
  <si>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</si>
  <si>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</si>
  <si>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</si>
  <si>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</si>
  <si>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</si>
  <si>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</si>
  <si>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</si>
  <si>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</si>
  <si>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</si>
  <si>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</si>
  <si>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</si>
  <si>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</si>
  <si>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</si>
  <si>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</si>
  <si>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</si>
  <si>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</si>
  <si>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</si>
  <si>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</si>
  <si>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</si>
  <si>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</si>
  <si>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</si>
  <si>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</si>
  <si>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</si>
  <si>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</si>
  <si>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</si>
  <si>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</si>
  <si>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</si>
  <si>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</si>
  <si>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</si>
  <si>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</si>
  <si>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</si>
  <si>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</si>
  <si>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</si>
  <si>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</si>
  <si>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</si>
  <si>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</si>
  <si>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</si>
  <si>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</si>
  <si>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</si>
  <si>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</si>
  <si>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</si>
  <si>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</si>
  <si>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</si>
  <si>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</si>
  <si>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</si>
  <si>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</si>
  <si>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</si>
  <si>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</si>
  <si>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</si>
  <si>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</si>
  <si>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</si>
  <si>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</si>
  <si>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</si>
  <si>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</si>
  <si>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</si>
  <si>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</si>
  <si>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</si>
  <si>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</si>
  <si>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</si>
  <si>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</si>
  <si>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</si>
  <si>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</si>
  <si>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</si>
  <si>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</si>
  <si>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</si>
  <si>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</si>
  <si>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</si>
  <si>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</si>
  <si>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</si>
  <si>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</si>
  <si>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</si>
  <si>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</si>
  <si>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</si>
  <si>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</si>
  <si>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</si>
  <si>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</si>
  <si>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</si>
  <si>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</si>
  <si>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</si>
  <si>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</si>
  <si>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</si>
  <si>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</si>
  <si>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</si>
  <si>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</si>
  <si>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</si>
  <si>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</si>
  <si>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</si>
  <si>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</si>
  <si>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</si>
  <si>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</si>
  <si>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</si>
  <si>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</si>
  <si>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</si>
  <si>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</si>
  <si>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</si>
  <si>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</si>
  <si>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</si>
  <si>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</si>
  <si>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</si>
  <si>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</si>
  <si>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</si>
  <si>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</si>
  <si>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</si>
  <si>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</si>
  <si>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</si>
  <si>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</si>
  <si>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</si>
  <si>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</si>
  <si>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</si>
  <si>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</si>
  <si>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</si>
  <si>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</si>
  <si>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</si>
  <si>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</si>
  <si>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</si>
  <si>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</si>
  <si>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</si>
  <si>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</si>
  <si>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</si>
  <si>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</si>
  <si>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</si>
  <si>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</si>
  <si>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</si>
  <si>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</si>
  <si>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</si>
  <si>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</si>
  <si>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</si>
  <si>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</si>
  <si>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</si>
  <si>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</si>
  <si>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</si>
  <si>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</si>
  <si>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</si>
  <si>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</si>
  <si>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</si>
  <si>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</si>
  <si>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</si>
  <si>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</si>
  <si>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</si>
  <si>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</si>
  <si>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</si>
  <si>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</si>
  <si>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</si>
  <si>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</si>
  <si>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</si>
  <si>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</si>
  <si>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</si>
  <si>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</si>
  <si>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</si>
  <si>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</si>
  <si>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</si>
  <si>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</si>
  <si>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</si>
  <si>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</si>
  <si>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</si>
  <si>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</si>
  <si>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</si>
  <si>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</si>
  <si>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</si>
  <si>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</si>
  <si>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</si>
  <si>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</si>
  <si>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</si>
  <si>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</si>
  <si>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</si>
  <si>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</si>
  <si>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</si>
  <si>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</si>
  <si>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</si>
  <si>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</si>
  <si>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</si>
  <si>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</si>
  <si>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</si>
  <si>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</si>
  <si>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</si>
  <si>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</si>
  <si>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</si>
  <si>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</si>
  <si>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</si>
  <si>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</si>
  <si>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</si>
  <si>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</si>
  <si>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</si>
  <si>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</si>
  <si>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</si>
  <si>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</si>
  <si>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</si>
  <si>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</si>
  <si>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</si>
  <si>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</si>
  <si>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</si>
  <si>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</si>
  <si>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</si>
  <si>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</si>
  <si>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</si>
  <si>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</si>
  <si>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</si>
  <si>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</si>
  <si>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</si>
  <si>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</si>
  <si>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</si>
  <si>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</si>
  <si>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</si>
  <si>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</si>
  <si>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</si>
  <si>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</si>
  <si>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</si>
  <si>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</si>
  <si>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</si>
  <si>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</si>
  <si>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</si>
  <si>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</si>
  <si>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</si>
  <si>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</si>
  <si>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</si>
  <si>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</si>
  <si>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</si>
  <si>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</si>
  <si>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</si>
  <si>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</si>
  <si>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</si>
  <si>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</si>
  <si>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</si>
  <si>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</si>
  <si>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</si>
  <si>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</si>
  <si>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</si>
  <si>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</si>
  <si>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</si>
  <si>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</si>
  <si>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</si>
  <si>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</si>
  <si>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</si>
  <si>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</si>
  <si>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</si>
  <si>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</si>
  <si>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</si>
  <si>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</si>
  <si>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</si>
  <si>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</si>
  <si>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</si>
  <si>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</si>
  <si>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</si>
  <si>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</si>
  <si>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</si>
  <si>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</si>
  <si>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</si>
  <si>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</si>
  <si>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</si>
  <si>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</si>
  <si>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</si>
  <si>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</si>
  <si>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</si>
  <si>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</si>
  <si>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</si>
  <si>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</si>
  <si>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</si>
  <si>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</si>
  <si>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</si>
  <si>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</si>
  <si>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</si>
  <si>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</si>
  <si>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</si>
  <si>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</si>
  <si>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</si>
  <si>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</si>
  <si>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</si>
  <si>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</si>
  <si>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</si>
  <si>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</si>
  <si>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</si>
  <si>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</si>
  <si>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</si>
  <si>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</si>
  <si>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</si>
  <si>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</si>
  <si>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</si>
  <si>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</si>
  <si>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</si>
  <si>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</si>
  <si>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</si>
  <si>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</si>
  <si>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</si>
  <si>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</si>
  <si>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</si>
  <si>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</si>
  <si>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</si>
  <si>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</si>
  <si>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</si>
  <si>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</si>
  <si>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</si>
  <si>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</si>
  <si>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</si>
  <si>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</si>
  <si>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</si>
  <si>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</si>
  <si>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</si>
  <si>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</si>
  <si>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</si>
  <si>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</si>
  <si>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</si>
  <si>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</si>
  <si>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</si>
  <si>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</si>
  <si>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</si>
  <si>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</si>
  <si>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</si>
  <si>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</si>
  <si>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</si>
  <si>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</si>
  <si>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</si>
  <si>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</si>
  <si>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</si>
  <si>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</si>
  <si>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</si>
  <si>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</si>
  <si>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</si>
  <si>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</si>
  <si>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</si>
  <si>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</si>
  <si>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</si>
  <si>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</si>
  <si>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</si>
  <si>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</si>
  <si>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</si>
  <si>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</si>
  <si>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</si>
  <si>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</si>
  <si>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</si>
  <si>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</si>
  <si>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</si>
  <si>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</si>
  <si>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</si>
  <si>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</si>
  <si>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</si>
  <si>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</si>
  <si>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</si>
  <si>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</si>
  <si>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</si>
  <si>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</si>
  <si>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</si>
  <si>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</si>
  <si>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</si>
  <si>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</si>
  <si>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</si>
  <si>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</si>
  <si>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</si>
  <si>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</si>
  <si>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</si>
  <si>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</si>
  <si>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</si>
  <si>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</si>
  <si>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</si>
  <si>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</si>
  <si>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</si>
  <si>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</si>
  <si>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</si>
  <si>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</si>
  <si>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</si>
  <si>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</si>
  <si>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</si>
  <si>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</si>
  <si>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</si>
  <si>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</si>
  <si>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</si>
  <si>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</si>
  <si>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</si>
  <si>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</si>
  <si>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</si>
  <si>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</si>
  <si>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</si>
  <si>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</si>
  <si>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</si>
  <si>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</si>
  <si>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</si>
  <si>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</si>
  <si>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</si>
  <si>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</si>
  <si>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</si>
  <si>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</si>
  <si>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</si>
  <si>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</si>
  <si>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</si>
  <si>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</si>
  <si>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</si>
  <si>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</si>
  <si>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</si>
  <si>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</si>
  <si>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</si>
  <si>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</si>
  <si>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</si>
  <si>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</si>
  <si>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</si>
  <si>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</si>
  <si>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</si>
  <si>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</si>
  <si>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</si>
  <si>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</si>
  <si>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</si>
  <si>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</si>
  <si>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</si>
  <si>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</si>
  <si>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</si>
  <si>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</si>
  <si>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</si>
  <si>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</si>
  <si>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</si>
  <si>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</si>
  <si>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</si>
  <si>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</si>
  <si>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</si>
  <si>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</si>
  <si>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</si>
  <si>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</si>
  <si>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</si>
  <si>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</si>
  <si>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</si>
  <si>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</si>
  <si>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</si>
  <si>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</si>
  <si>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</si>
  <si>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</si>
  <si>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</si>
  <si>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</si>
  <si>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</si>
  <si>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</si>
  <si>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</si>
  <si>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</si>
  <si>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</si>
  <si>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</si>
  <si>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</si>
  <si>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</si>
  <si>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</si>
  <si>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</si>
  <si>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</si>
  <si>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</si>
  <si>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</si>
  <si>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</si>
  <si>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</si>
  <si>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</si>
  <si>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</si>
  <si>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</si>
  <si>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</si>
  <si>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</si>
  <si>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</si>
  <si>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</si>
  <si>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</si>
  <si>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</si>
  <si>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</si>
  <si>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</si>
  <si>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</si>
  <si>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</si>
  <si>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</si>
  <si>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</si>
  <si>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</si>
  <si>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</si>
  <si>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</si>
  <si>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</si>
  <si>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</si>
  <si>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</si>
  <si>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</si>
  <si>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</si>
  <si>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</si>
  <si>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</si>
  <si>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</si>
  <si>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</si>
  <si>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</si>
  <si>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</si>
  <si>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</si>
  <si>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</si>
  <si>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</si>
  <si>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</si>
  <si>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</si>
  <si>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</si>
  <si>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</si>
  <si>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</si>
  <si>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</si>
  <si>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</si>
  <si>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</si>
  <si>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</si>
  <si>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</si>
  <si>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</si>
  <si>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</si>
  <si>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</si>
  <si>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</si>
  <si>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</si>
  <si>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</si>
  <si>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</si>
  <si>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</si>
  <si>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</si>
  <si>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</si>
  <si>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</si>
  <si>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</si>
  <si>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</si>
  <si>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</si>
  <si>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</si>
  <si>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</si>
  <si>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</si>
  <si>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</si>
  <si>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</si>
  <si>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</si>
  <si>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</si>
  <si>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</si>
  <si>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</si>
  <si>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</si>
  <si>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</si>
  <si>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</si>
  <si>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</si>
  <si>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</si>
  <si>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</si>
  <si>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</si>
  <si>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</si>
  <si>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</si>
  <si>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</si>
  <si>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</si>
  <si>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</si>
  <si>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</si>
  <si>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</si>
  <si>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</si>
  <si>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</si>
  <si>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</si>
  <si>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</si>
  <si>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</si>
  <si>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</si>
  <si>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</si>
  <si>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</si>
  <si>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</si>
  <si>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</si>
  <si>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</si>
  <si>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</si>
  <si>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</si>
  <si>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</si>
  <si>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</si>
  <si>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</si>
  <si>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</si>
  <si>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</si>
  <si>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</si>
  <si>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</si>
  <si>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</si>
  <si>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</si>
  <si>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</si>
  <si>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</si>
  <si>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</si>
  <si>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</si>
  <si>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</si>
  <si>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</si>
  <si>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</si>
  <si>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</si>
  <si>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</si>
  <si>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</si>
  <si>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</si>
  <si>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</si>
  <si>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</si>
  <si>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</si>
  <si>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</si>
  <si>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</si>
  <si>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</si>
  <si>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</si>
  <si>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</si>
  <si>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</si>
  <si>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</si>
  <si>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</si>
  <si>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</si>
  <si>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</si>
  <si>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</si>
  <si>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</si>
  <si>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</si>
  <si>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</si>
  <si>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</si>
  <si>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</si>
  <si>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</si>
  <si>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</si>
  <si>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</si>
  <si>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</si>
  <si>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</si>
  <si>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</si>
  <si>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</si>
  <si>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</si>
  <si>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</si>
  <si>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</si>
  <si>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</si>
  <si>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</si>
  <si>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</si>
  <si>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</si>
  <si>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</si>
  <si>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</si>
  <si>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</si>
  <si>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</si>
  <si>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</si>
  <si>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</si>
  <si>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</si>
  <si>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</si>
  <si>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</si>
  <si>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</si>
  <si>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</si>
  <si>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</si>
  <si>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</si>
  <si>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</si>
  <si>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</si>
  <si>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</si>
  <si>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</si>
  <si>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</si>
  <si>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</si>
  <si>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</si>
  <si>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</si>
  <si>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</si>
  <si>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</si>
  <si>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</si>
  <si>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</si>
  <si>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</si>
  <si>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</si>
  <si>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</si>
  <si>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</si>
  <si>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</si>
  <si>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</si>
  <si>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</si>
  <si>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</si>
  <si>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</si>
  <si>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</si>
  <si>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</si>
  <si>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</si>
  <si>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</si>
  <si>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</si>
  <si>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</si>
  <si>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</si>
  <si>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</si>
  <si>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</si>
  <si>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</si>
  <si>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</si>
  <si>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</si>
  <si>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</si>
  <si>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</si>
  <si>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</si>
  <si>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</si>
  <si>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</si>
  <si>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</si>
  <si>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</si>
  <si>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</si>
  <si>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</si>
  <si>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</si>
  <si>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</si>
  <si>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</si>
  <si>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</si>
  <si>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</si>
  <si>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</si>
  <si>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</si>
  <si>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</si>
  <si>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</si>
  <si>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</si>
  <si>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</si>
  <si>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</si>
  <si>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</si>
  <si>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</si>
  <si>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</si>
  <si>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</si>
  <si>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</si>
  <si>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</si>
  <si>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</si>
  <si>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</si>
  <si>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</si>
  <si>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</si>
  <si>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</si>
  <si>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</si>
  <si>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</si>
  <si>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</si>
  <si>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</si>
  <si>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</si>
  <si>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</si>
  <si>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</si>
  <si>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</si>
  <si>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</si>
  <si>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</si>
  <si>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</si>
  <si>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</si>
  <si>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</si>
  <si>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</si>
  <si>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</si>
  <si>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</si>
  <si>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</si>
  <si>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</si>
  <si>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</si>
  <si>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</si>
  <si>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</si>
  <si>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</si>
  <si>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</si>
  <si>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</si>
  <si>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</si>
  <si>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</si>
  <si>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</si>
  <si>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</si>
  <si>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</si>
  <si>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</si>
  <si>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</si>
  <si>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</si>
  <si>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</si>
  <si>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</si>
  <si>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</si>
  <si>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</si>
  <si>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</si>
  <si>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</si>
  <si>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</si>
  <si>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</si>
  <si>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</si>
  <si>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</si>
  <si>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</si>
  <si>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</si>
  <si>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</si>
  <si>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</si>
  <si>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</si>
  <si>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</si>
  <si>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</si>
  <si>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</si>
  <si>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</si>
  <si>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</si>
  <si>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</si>
  <si>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</si>
  <si>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</si>
  <si>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</si>
  <si>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</si>
  <si>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</si>
  <si>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</si>
  <si>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</si>
  <si>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</si>
  <si>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</si>
  <si>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</si>
  <si>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</si>
  <si>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</si>
  <si>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</si>
  <si>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</si>
  <si>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</si>
  <si>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</si>
  <si>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</si>
  <si>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</si>
  <si>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</si>
  <si>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</si>
  <si>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</si>
  <si>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</si>
  <si>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</si>
  <si>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</si>
  <si>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</si>
  <si>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</si>
  <si>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</si>
  <si>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</si>
  <si>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</si>
  <si>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</si>
  <si>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</si>
  <si>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</si>
  <si>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</si>
  <si>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</si>
  <si>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</si>
  <si>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</si>
  <si>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</si>
  <si>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</si>
  <si>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</si>
  <si>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</si>
  <si>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</si>
  <si>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</si>
  <si>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</si>
  <si>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</si>
  <si>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</si>
  <si>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</si>
  <si>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</si>
  <si>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</si>
  <si>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</si>
  <si>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</si>
  <si>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</si>
  <si>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</si>
  <si>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</si>
  <si>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</si>
  <si>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</si>
  <si>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</si>
  <si>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</si>
  <si>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</si>
  <si>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</si>
  <si>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</si>
  <si>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</si>
  <si>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</si>
  <si>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</si>
  <si>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</si>
  <si>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</si>
  <si>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</si>
  <si>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</si>
  <si>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</si>
  <si>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</si>
  <si>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</si>
  <si>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</si>
  <si>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</si>
  <si>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</si>
  <si>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</si>
  <si>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</si>
  <si>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</si>
  <si>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</si>
  <si>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</si>
  <si>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</si>
  <si>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</si>
  <si>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</si>
  <si>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</si>
  <si>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</si>
  <si>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</si>
  <si>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</si>
  <si>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</si>
  <si>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</si>
  <si>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</si>
  <si>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</si>
  <si>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</si>
  <si>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</si>
  <si>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</si>
  <si>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</si>
  <si>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</si>
  <si>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</si>
  <si>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</si>
  <si>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</si>
  <si>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</si>
  <si>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</si>
  <si>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</si>
  <si>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</si>
  <si>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</si>
  <si>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</si>
  <si>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</si>
  <si>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</si>
  <si>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</si>
  <si>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</si>
  <si>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</si>
  <si>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</si>
  <si>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</si>
  <si>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</si>
  <si>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</si>
  <si>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</si>
  <si>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</si>
  <si>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</si>
  <si>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</si>
  <si>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</si>
  <si>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</si>
  <si>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</si>
  <si>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</si>
  <si>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</si>
  <si>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</si>
  <si>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</si>
  <si>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</si>
  <si>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</si>
  <si>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</si>
  <si>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</si>
  <si>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</si>
  <si>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</si>
  <si>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</si>
  <si>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</si>
  <si>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</si>
  <si>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</si>
  <si>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</si>
  <si>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</si>
  <si>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</si>
  <si>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</si>
  <si>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</si>
  <si>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</si>
  <si>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</si>
  <si>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</si>
  <si>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</si>
  <si>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</si>
  <si>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</si>
  <si>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</si>
  <si>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</si>
  <si>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</si>
  <si>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</si>
  <si>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</si>
  <si>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</si>
  <si>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</si>
  <si>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</si>
  <si>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</si>
  <si>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</si>
  <si>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</si>
  <si>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</si>
  <si>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</si>
  <si>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</si>
  <si>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</si>
  <si>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</si>
  <si>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</si>
  <si>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</si>
  <si>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</si>
  <si>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</si>
  <si>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</si>
  <si>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</si>
  <si>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</si>
  <si>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</si>
  <si>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</si>
  <si>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</si>
  <si>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</si>
  <si>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</si>
  <si>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</si>
  <si>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</si>
  <si>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</si>
  <si>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</si>
  <si>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</si>
  <si>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</si>
  <si>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</si>
  <si>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</si>
  <si>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</si>
  <si>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</si>
  <si>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</si>
  <si>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</si>
  <si>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</si>
  <si>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</si>
  <si>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</si>
  <si>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</si>
  <si>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</si>
  <si>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</si>
  <si>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</si>
  <si>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</si>
  <si>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</si>
  <si>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</si>
  <si>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</si>
  <si>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</si>
  <si>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</si>
  <si>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</si>
  <si>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</si>
  <si>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</si>
  <si>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</si>
  <si>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</si>
  <si>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</si>
  <si>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</si>
  <si>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</si>
  <si>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</si>
  <si>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</si>
  <si>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</si>
  <si>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</si>
  <si>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</si>
  <si>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</si>
  <si>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</si>
  <si>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</si>
  <si>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</si>
  <si>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</si>
  <si>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</si>
  <si>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</si>
  <si>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</si>
  <si>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</si>
  <si>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</si>
  <si>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</si>
  <si>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</si>
  <si>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</si>
  <si>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</si>
  <si>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</si>
  <si>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</si>
  <si>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</si>
  <si>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</si>
  <si>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</si>
  <si>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</si>
  <si>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</si>
  <si>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</si>
  <si>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</si>
  <si>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</si>
  <si>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</si>
  <si>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</si>
  <si>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</si>
  <si>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</si>
  <si>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</si>
  <si>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</si>
  <si>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</si>
  <si>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</si>
  <si>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</si>
  <si>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</si>
  <si>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</si>
  <si>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</si>
  <si>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</si>
  <si>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</si>
  <si>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</si>
  <si>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</si>
  <si>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</si>
  <si>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</si>
  <si>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</si>
  <si>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</si>
  <si>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</si>
  <si>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</si>
  <si>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</si>
  <si>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</si>
  <si>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</si>
  <si>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</si>
  <si>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</si>
  <si>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</si>
  <si>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</si>
  <si>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</si>
  <si>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</si>
  <si>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</si>
  <si>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</si>
  <si>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</si>
  <si>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</si>
  <si>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</si>
  <si>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</si>
  <si>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</si>
  <si>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</si>
  <si>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</si>
  <si>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</si>
  <si>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</si>
  <si>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</si>
  <si>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</si>
  <si>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</si>
  <si>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</si>
  <si>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</si>
  <si>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</si>
  <si>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</si>
  <si>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</si>
  <si>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</si>
  <si>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</si>
  <si>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</si>
  <si>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</si>
  <si>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</si>
  <si>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</si>
  <si>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</si>
  <si>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</si>
  <si>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</si>
  <si>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</si>
  <si>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</si>
  <si>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</si>
  <si>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</si>
  <si>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</si>
  <si>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</si>
  <si>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</si>
  <si>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</si>
  <si>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</si>
  <si>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</si>
  <si>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</si>
  <si>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</si>
  <si>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</si>
  <si>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</si>
  <si>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</si>
  <si>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</si>
  <si>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</si>
  <si>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</si>
  <si>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</si>
  <si>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</si>
  <si>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</si>
  <si>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</si>
  <si>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</si>
  <si>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</si>
  <si>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</si>
  <si>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</si>
  <si>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</si>
  <si>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</si>
  <si>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</si>
  <si>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</si>
  <si>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</si>
  <si>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</si>
  <si>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</si>
  <si>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</si>
  <si>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</si>
  <si>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</si>
  <si>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</si>
  <si>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</si>
  <si>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</si>
  <si>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</si>
  <si>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</si>
  <si>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</si>
  <si>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</si>
  <si>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</si>
  <si>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</si>
  <si>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</si>
  <si>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</si>
  <si>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</si>
  <si>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</si>
  <si>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</si>
  <si>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</si>
  <si>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</si>
  <si>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</si>
  <si>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</si>
  <si>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</si>
  <si>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</si>
  <si>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</si>
  <si>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</si>
  <si>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</si>
  <si>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</si>
  <si>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</si>
  <si>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</si>
  <si>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</si>
  <si>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</si>
  <si>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</si>
  <si>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</si>
  <si>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</si>
  <si>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</si>
  <si>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</si>
  <si>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</si>
  <si>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</si>
  <si>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</si>
  <si>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</si>
  <si>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</si>
  <si>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</si>
  <si>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</si>
  <si>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</si>
  <si>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</si>
  <si>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</si>
  <si>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</si>
  <si>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</si>
  <si>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</si>
  <si>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</si>
  <si>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</si>
  <si>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</si>
  <si>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</si>
  <si>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</si>
  <si>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</si>
  <si>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</si>
  <si>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</si>
  <si>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</si>
  <si>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</si>
  <si>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</si>
  <si>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</si>
  <si>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</si>
  <si>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</si>
  <si>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</si>
  <si>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</si>
  <si>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</si>
  <si>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</si>
  <si>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</si>
  <si>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</si>
  <si>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</si>
  <si>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</si>
  <si>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</si>
  <si>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</si>
  <si>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</si>
  <si>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</si>
  <si>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</si>
  <si>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</si>
  <si>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</si>
  <si>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</si>
  <si>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</si>
  <si>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</si>
  <si>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</si>
  <si>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</si>
  <si>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</si>
  <si>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</si>
  <si>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</si>
  <si>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</si>
  <si>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</si>
  <si>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</si>
  <si>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</si>
  <si>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</si>
  <si>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</si>
  <si>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</si>
  <si>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</si>
  <si>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</si>
  <si>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</si>
  <si>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</si>
  <si>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</si>
  <si>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</si>
  <si>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</si>
  <si>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</si>
  <si>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</si>
  <si>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</si>
  <si>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</si>
  <si>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</si>
  <si>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</si>
  <si>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</si>
  <si>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</si>
  <si>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</si>
  <si>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</si>
  <si>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</si>
  <si>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</si>
  <si>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</si>
  <si>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</si>
  <si>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</si>
  <si>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</si>
  <si>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</si>
  <si>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</si>
  <si>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</si>
  <si>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</si>
  <si>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</si>
  <si>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</si>
  <si>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</si>
  <si>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</si>
  <si>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</si>
  <si>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</si>
  <si>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</si>
  <si>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</si>
  <si>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</si>
  <si>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</si>
  <si>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</si>
  <si>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</si>
  <si>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</si>
  <si>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</si>
  <si>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</si>
  <si>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</si>
  <si>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</si>
  <si>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</si>
  <si>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</si>
  <si>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</si>
  <si>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</si>
  <si>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</si>
  <si>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</si>
  <si>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</si>
  <si>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</si>
  <si>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</si>
  <si>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</si>
  <si>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</si>
  <si>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</si>
  <si>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</si>
  <si>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</si>
  <si>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</si>
  <si>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</si>
  <si>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</si>
  <si>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</si>
  <si>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</si>
  <si>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</si>
  <si>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</si>
  <si>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</si>
  <si>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</si>
  <si>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</si>
  <si>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</si>
  <si>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</si>
  <si>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</si>
  <si>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</si>
  <si>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</si>
  <si>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</si>
  <si>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</si>
  <si>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</si>
  <si>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</si>
  <si>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</si>
  <si>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</si>
  <si>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</si>
  <si>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</si>
  <si>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</si>
  <si>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</si>
  <si>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</si>
  <si>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</si>
  <si>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</si>
  <si>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</si>
  <si>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</si>
  <si>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</si>
  <si>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</si>
  <si>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</si>
  <si>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</si>
  <si>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</si>
  <si>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</si>
  <si>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</si>
  <si>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</si>
  <si>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</si>
  <si>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</si>
  <si>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</si>
  <si>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</si>
  <si>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</si>
  <si>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</si>
  <si>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</si>
  <si>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</si>
  <si>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</si>
  <si>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</si>
  <si>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</si>
  <si>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</si>
  <si>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</si>
  <si>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</si>
  <si>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</si>
  <si>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</si>
  <si>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</si>
  <si>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</si>
  <si>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</si>
  <si>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</si>
  <si>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</si>
  <si>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</si>
  <si>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</si>
  <si>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</si>
  <si>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</si>
  <si>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</si>
  <si>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</si>
  <si>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</si>
  <si>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</si>
  <si>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</si>
  <si>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</si>
  <si>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</si>
  <si>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</si>
  <si>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</si>
  <si>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</si>
  <si>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</si>
  <si>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</si>
  <si>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</si>
  <si>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</si>
  <si>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</si>
  <si>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</si>
  <si>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</si>
  <si>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</si>
  <si>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</si>
  <si>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</si>
  <si>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</si>
  <si>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</si>
  <si>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</si>
  <si>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</si>
  <si>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</si>
  <si>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</si>
  <si>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</si>
  <si>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</si>
  <si>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</si>
  <si>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</si>
  <si>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</si>
  <si>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</si>
  <si>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</si>
  <si>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</si>
  <si>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</si>
  <si>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</si>
  <si>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</si>
  <si>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</si>
  <si>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</si>
  <si>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</si>
  <si>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</si>
  <si>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</si>
  <si>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</si>
  <si>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</si>
  <si>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</si>
  <si>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</si>
  <si>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</si>
  <si>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</si>
  <si>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</si>
  <si>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</si>
  <si>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</si>
  <si>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</si>
  <si>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</si>
  <si>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</si>
  <si>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</si>
  <si>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</si>
  <si>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</si>
  <si>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</si>
  <si>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</si>
  <si>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</si>
  <si>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</si>
  <si>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</si>
  <si>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</si>
  <si>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</si>
  <si>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</si>
  <si>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</si>
  <si>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</si>
  <si>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</si>
  <si>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</si>
  <si>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</si>
  <si>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</si>
  <si>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</si>
  <si>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</si>
  <si>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</si>
  <si>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</si>
  <si>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</si>
  <si>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</si>
  <si>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</si>
  <si>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</si>
  <si>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</si>
  <si>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</si>
  <si>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</si>
  <si>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</si>
  <si>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</si>
  <si>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</si>
  <si>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</si>
  <si>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</si>
  <si>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</si>
  <si>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</si>
  <si>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</si>
  <si>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</si>
  <si>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</si>
  <si>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</si>
  <si>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</si>
  <si>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</si>
  <si>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</si>
  <si>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</si>
  <si>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</si>
  <si>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</si>
  <si>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</si>
  <si>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</si>
  <si>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</si>
  <si>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</si>
  <si>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</si>
  <si>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</si>
  <si>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</si>
  <si>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</si>
  <si>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</si>
  <si>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</si>
  <si>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</si>
  <si>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</si>
  <si>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</si>
  <si>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</si>
  <si>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</si>
  <si>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</si>
  <si>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</si>
  <si>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</si>
  <si>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</si>
  <si>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</si>
  <si>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</si>
  <si>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</si>
  <si>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</si>
  <si>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</si>
  <si>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</si>
  <si>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</si>
  <si>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</si>
  <si>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</si>
  <si>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</si>
  <si>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</si>
  <si>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</si>
  <si>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</si>
  <si>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</si>
  <si>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</si>
  <si>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</si>
  <si>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</si>
  <si>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</si>
  <si>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</si>
  <si>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</si>
  <si>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</si>
  <si>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</si>
  <si>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</si>
  <si>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</si>
  <si>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</si>
  <si>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</si>
  <si>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</si>
  <si>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</si>
  <si>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</si>
  <si>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</si>
  <si>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</si>
  <si>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</si>
  <si>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</si>
  <si>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</si>
  <si>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</si>
  <si>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</si>
  <si>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</si>
  <si>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</si>
  <si>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</si>
  <si>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</si>
  <si>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</si>
  <si>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</si>
  <si>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</si>
  <si>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</si>
  <si>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</si>
  <si>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</si>
  <si>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</si>
  <si>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</si>
  <si>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</si>
  <si>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</si>
  <si>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</si>
  <si>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</si>
  <si>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</si>
  <si>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</si>
  <si>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</si>
  <si>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</si>
  <si>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</si>
  <si>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</si>
  <si>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</si>
  <si>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</si>
  <si>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</si>
  <si>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</si>
  <si>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</si>
  <si>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</si>
  <si>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</si>
  <si>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</si>
  <si>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</si>
  <si>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</si>
  <si>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</si>
  <si>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</si>
  <si>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</si>
  <si>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</si>
  <si>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</si>
  <si>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</si>
  <si>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</si>
  <si>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</si>
  <si>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</si>
  <si>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</si>
  <si>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</si>
  <si>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</si>
  <si>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</si>
  <si>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</si>
  <si>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</si>
  <si>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</si>
  <si>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</si>
  <si>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</si>
  <si>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</si>
  <si>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</si>
  <si>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</si>
  <si>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</si>
  <si>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</si>
  <si>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</si>
  <si>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</si>
  <si>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</si>
  <si>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</si>
  <si>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</si>
  <si>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</si>
  <si>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</si>
  <si>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</si>
  <si>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</si>
  <si>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</si>
  <si>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</si>
  <si>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</si>
  <si>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</si>
  <si>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</si>
  <si>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</si>
  <si>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</si>
  <si>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</si>
  <si>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</si>
  <si>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</si>
  <si>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</si>
  <si>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</si>
  <si>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</si>
  <si>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</si>
  <si>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</si>
  <si>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</si>
  <si>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</si>
  <si>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</si>
  <si>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</si>
  <si>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</si>
  <si>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</si>
  <si>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</si>
  <si>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</si>
  <si>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</si>
  <si>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</si>
  <si>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</si>
  <si>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</si>
  <si>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</si>
  <si>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</si>
  <si>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</si>
  <si>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</si>
  <si>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</si>
  <si>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</si>
  <si>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</si>
  <si>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</si>
  <si>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</si>
  <si>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</si>
  <si>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</si>
  <si>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</si>
  <si>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</si>
  <si>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</si>
  <si>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</si>
  <si>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</si>
  <si>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</si>
  <si>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</si>
  <si>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</si>
  <si>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</si>
  <si>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</si>
  <si>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</si>
  <si>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</si>
  <si>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</si>
  <si>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</si>
  <si>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</si>
  <si>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</si>
  <si>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</si>
  <si>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</si>
  <si>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</si>
  <si>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</si>
  <si>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</si>
  <si>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</si>
  <si>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</si>
  <si>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</si>
  <si>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</si>
  <si>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</si>
  <si>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</si>
  <si>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</si>
  <si>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</si>
  <si>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</si>
  <si>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</si>
  <si>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</si>
  <si>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</si>
  <si>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</si>
  <si>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</si>
  <si>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</si>
  <si>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</si>
  <si>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</si>
  <si>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</si>
  <si>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</si>
  <si>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</si>
  <si>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</si>
  <si>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</si>
  <si>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</si>
  <si>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</si>
  <si>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</si>
  <si>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</si>
  <si>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</si>
  <si>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</si>
  <si>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</si>
  <si>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</si>
  <si>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</si>
  <si>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</si>
  <si>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</si>
  <si>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</si>
  <si>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</si>
  <si>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</si>
  <si>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</si>
  <si>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</si>
  <si>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</si>
  <si>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</si>
  <si>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</si>
  <si>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</si>
  <si>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</si>
  <si>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</si>
  <si>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</si>
  <si>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</si>
  <si>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</si>
  <si>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</si>
  <si>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</si>
  <si>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</si>
  <si>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</si>
  <si>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</si>
  <si>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</si>
  <si>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</si>
  <si>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</si>
  <si>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</si>
  <si>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</si>
  <si>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</si>
  <si>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</si>
  <si>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</si>
  <si>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</si>
  <si>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</si>
  <si>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</si>
  <si>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</si>
  <si>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</si>
  <si>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</si>
  <si>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</si>
  <si>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</si>
  <si>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</si>
  <si>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</si>
  <si>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</si>
  <si>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</si>
  <si>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</si>
  <si>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</si>
  <si>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</si>
  <si>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</si>
  <si>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</si>
  <si>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</si>
  <si>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</si>
  <si>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</si>
  <si>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</si>
  <si>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</si>
  <si>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</si>
  <si>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</si>
  <si>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</si>
  <si>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</si>
  <si>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</si>
  <si>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</si>
  <si>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</si>
  <si>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</si>
  <si>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</si>
  <si>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</si>
  <si>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</si>
  <si>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</si>
  <si>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</si>
  <si>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</si>
  <si>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</si>
  <si>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</si>
  <si>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</si>
  <si>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</si>
  <si>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</si>
  <si>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</si>
  <si>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</si>
  <si>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</si>
  <si>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</si>
  <si>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</si>
  <si>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</si>
  <si>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</si>
  <si>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</si>
  <si>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</si>
  <si>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</si>
  <si>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</si>
  <si>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</si>
  <si>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</si>
  <si>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</si>
  <si>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</si>
  <si>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</si>
  <si>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</si>
  <si>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</si>
  <si>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</si>
  <si>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</si>
  <si>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</si>
  <si>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</si>
  <si>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</si>
  <si>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</si>
  <si>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</si>
  <si>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</si>
  <si>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</si>
  <si>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</si>
  <si>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</si>
  <si>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</si>
  <si>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</si>
  <si>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</si>
  <si>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</si>
  <si>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</si>
  <si>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</si>
  <si>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</si>
  <si>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</si>
  <si>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</si>
  <si>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</si>
  <si>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</si>
  <si>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</si>
  <si>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</si>
  <si>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</si>
  <si>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</si>
  <si>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</si>
  <si>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</si>
  <si>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</si>
  <si>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</si>
  <si>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</si>
  <si>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</si>
  <si>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</si>
  <si>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</si>
  <si>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</si>
  <si>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</si>
  <si>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</si>
  <si>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</si>
  <si>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</si>
  <si>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</si>
  <si>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</si>
  <si>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</si>
  <si>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</si>
  <si>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</si>
  <si>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</si>
  <si>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</si>
  <si>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</si>
  <si>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</si>
  <si>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</si>
  <si>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</si>
  <si>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</si>
  <si>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</si>
  <si>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</si>
  <si>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</si>
  <si>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</si>
  <si>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</si>
  <si>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</si>
  <si>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</si>
  <si>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</si>
  <si>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</si>
  <si>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</si>
  <si>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</si>
  <si>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</si>
  <si>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</si>
  <si>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</si>
  <si>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</si>
  <si>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</si>
  <si>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</si>
  <si>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</si>
  <si>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</si>
  <si>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</si>
  <si>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</si>
  <si>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</si>
  <si>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</si>
  <si>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</si>
  <si>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</si>
  <si>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</si>
  <si>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</si>
  <si>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</si>
  <si>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</si>
  <si>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</si>
  <si>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</si>
  <si>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</si>
  <si>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</si>
  <si>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</si>
  <si>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</si>
  <si>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</si>
  <si>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</si>
  <si>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</si>
  <si>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</si>
  <si>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</si>
  <si>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</si>
  <si>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</si>
  <si>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</si>
  <si>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</si>
  <si>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</si>
  <si>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</si>
  <si>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</si>
  <si>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</si>
  <si>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</si>
  <si>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</si>
  <si>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</si>
  <si>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</si>
  <si>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</si>
  <si>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</si>
  <si>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</si>
  <si>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</si>
  <si>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</si>
  <si>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</si>
  <si>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</si>
  <si>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</si>
  <si>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</si>
  <si>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</si>
  <si>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</si>
  <si>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</si>
  <si>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</si>
  <si>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</si>
  <si>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</si>
  <si>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</si>
  <si>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</si>
  <si>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</si>
  <si>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</si>
  <si>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</si>
  <si>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</si>
  <si>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</si>
  <si>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</si>
  <si>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</si>
  <si>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</si>
  <si>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</si>
  <si>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</si>
  <si>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</si>
  <si>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</si>
  <si>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</si>
  <si>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</si>
  <si>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</si>
  <si>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</si>
  <si>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</si>
  <si>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</si>
  <si>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</si>
  <si>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</si>
  <si>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</si>
  <si>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</si>
  <si>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</si>
  <si>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</si>
  <si>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</si>
  <si>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</si>
  <si>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</si>
  <si>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</si>
  <si>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</si>
  <si>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</si>
  <si>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</si>
  <si>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</si>
  <si>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</si>
  <si>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</si>
  <si>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</si>
  <si>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</si>
  <si>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</si>
  <si>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</si>
  <si>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</si>
  <si>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</si>
  <si>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</si>
  <si>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</si>
  <si>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</si>
  <si>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</si>
  <si>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</si>
  <si>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</si>
  <si>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</si>
  <si>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</si>
  <si>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</si>
  <si>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</si>
  <si>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</si>
  <si>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</si>
  <si>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</si>
  <si>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</si>
  <si>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</si>
  <si>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</si>
  <si>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</si>
  <si>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</si>
  <si>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</si>
  <si>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</si>
  <si>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</si>
  <si>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</si>
  <si>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</si>
  <si>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</si>
  <si>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</si>
  <si>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</si>
  <si>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</si>
  <si>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</si>
  <si>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</si>
  <si>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</si>
  <si>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</si>
  <si>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</si>
  <si>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</si>
  <si>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</si>
  <si>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</si>
  <si>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</si>
  <si>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</si>
  <si>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</si>
  <si>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</si>
  <si>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</si>
  <si>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</si>
  <si>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</si>
  <si>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</si>
  <si>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</si>
  <si>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</si>
  <si>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</si>
  <si>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</si>
  <si>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</si>
  <si>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</si>
  <si>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</si>
  <si>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</si>
  <si>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</si>
  <si>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</si>
  <si>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</si>
  <si>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</si>
  <si>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</si>
  <si>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</si>
  <si>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</si>
  <si>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</si>
  <si>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</si>
  <si>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</si>
  <si>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</si>
  <si>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</si>
  <si>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</si>
  <si>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</si>
  <si>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</si>
  <si>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</si>
  <si>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</si>
  <si>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</si>
  <si>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</si>
  <si>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</si>
  <si>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</si>
  <si>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</si>
  <si>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</si>
  <si>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</si>
  <si>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</si>
  <si>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</si>
  <si>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</si>
  <si>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</si>
  <si>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</si>
  <si>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</si>
  <si>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</si>
  <si>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</si>
  <si>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</si>
  <si>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</si>
  <si>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</si>
  <si>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</si>
  <si>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</si>
  <si>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</si>
  <si>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</si>
  <si>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</si>
  <si>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</si>
  <si>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</si>
  <si>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</si>
  <si>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</si>
  <si>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</si>
  <si>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</si>
  <si>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</si>
  <si>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</si>
  <si>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</si>
  <si>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</si>
  <si>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</si>
  <si>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</si>
  <si>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</si>
  <si>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</si>
  <si>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</si>
  <si>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</si>
  <si>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</si>
  <si>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</si>
  <si>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</si>
  <si>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</si>
  <si>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</si>
  <si>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</si>
  <si>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</si>
  <si>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</si>
  <si>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</si>
  <si>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</si>
  <si>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</si>
  <si>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</si>
  <si>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</si>
  <si>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</si>
  <si>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</si>
  <si>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</si>
  <si>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</si>
  <si>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</si>
  <si>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</si>
  <si>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</si>
  <si>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</si>
  <si>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</si>
  <si>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</si>
  <si>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</si>
  <si>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</si>
  <si>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</si>
  <si>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</si>
  <si>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</si>
  <si>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</si>
  <si>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</si>
  <si>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</si>
  <si>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</si>
  <si>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</si>
  <si>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</si>
  <si>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</si>
  <si>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</si>
  <si>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</si>
  <si>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</si>
  <si>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</si>
  <si>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</si>
  <si>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</si>
  <si>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</si>
  <si>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</si>
  <si>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</si>
  <si>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</si>
  <si>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</si>
  <si>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</si>
  <si>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</si>
  <si>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</si>
  <si>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</si>
  <si>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</si>
  <si>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</si>
  <si>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</si>
  <si>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</si>
  <si>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</si>
  <si>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</si>
  <si>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</si>
  <si>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</si>
  <si>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</si>
  <si>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</si>
  <si>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</si>
  <si>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</si>
  <si>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</si>
  <si>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</si>
  <si>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</si>
  <si>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</si>
  <si>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</si>
  <si>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</si>
  <si>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</si>
  <si>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</si>
  <si>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</si>
  <si>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</si>
  <si>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</si>
  <si>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</si>
  <si>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</si>
  <si>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</si>
  <si>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</si>
  <si>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</si>
  <si>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</si>
  <si>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</si>
  <si>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</si>
  <si>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</si>
  <si>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</si>
  <si>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</si>
  <si>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</si>
  <si>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</si>
  <si>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</si>
  <si>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</si>
  <si>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</si>
  <si>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</si>
  <si>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</si>
  <si>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</si>
  <si>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</si>
  <si>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</si>
  <si>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</si>
  <si>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</si>
  <si>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</si>
  <si>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</si>
  <si>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</si>
  <si>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</si>
  <si>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</si>
  <si>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</si>
  <si>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</si>
  <si>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</si>
  <si>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</si>
  <si>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</si>
  <si>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</si>
  <si>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</si>
  <si>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</si>
  <si>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</si>
  <si>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</si>
  <si>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</si>
  <si>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</si>
  <si>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</si>
  <si>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</si>
  <si>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</si>
  <si>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</si>
  <si>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</si>
  <si>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</si>
  <si>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</si>
  <si>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</si>
  <si>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</si>
  <si>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</si>
  <si>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</si>
  <si>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</si>
  <si>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</si>
  <si>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</si>
  <si>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</si>
  <si>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</si>
  <si>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</si>
  <si>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</si>
  <si>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</si>
  <si>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</si>
  <si>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</si>
  <si>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</si>
  <si>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</si>
  <si>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</si>
  <si>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</si>
  <si>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</si>
  <si>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</si>
  <si>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</si>
  <si>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</si>
  <si>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</si>
  <si>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</si>
  <si>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</si>
  <si>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</si>
  <si>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</si>
  <si>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</si>
  <si>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</si>
  <si>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</si>
  <si>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</si>
  <si>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</si>
  <si>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</si>
  <si>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</si>
  <si>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</si>
  <si>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</si>
  <si>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</si>
  <si>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</si>
  <si>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</si>
  <si>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</si>
  <si>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</si>
  <si>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</si>
  <si>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</si>
  <si>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</si>
  <si>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</si>
  <si>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</si>
  <si>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</si>
  <si>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</si>
  <si>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</si>
  <si>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</si>
  <si>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</si>
  <si>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</si>
  <si>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</si>
  <si>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</si>
  <si>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</si>
  <si>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</si>
  <si>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</si>
  <si>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</si>
  <si>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</si>
  <si>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</si>
  <si>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</si>
  <si>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</si>
  <si>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</si>
  <si>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</si>
  <si>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</si>
  <si>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</si>
  <si>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</si>
  <si>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</si>
  <si>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</si>
  <si>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</si>
  <si>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</si>
  <si>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</si>
  <si>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</si>
  <si>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</si>
  <si>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</si>
  <si>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</si>
  <si>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</si>
  <si>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</si>
  <si>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</si>
  <si>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</si>
  <si>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</si>
  <si>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</si>
  <si>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</si>
  <si>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</si>
  <si>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</si>
  <si>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</si>
  <si>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</si>
  <si>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</si>
  <si>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</si>
  <si>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</si>
  <si>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</si>
  <si>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</si>
  <si>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</si>
  <si>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</si>
  <si>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</si>
  <si>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</si>
  <si>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</si>
  <si>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</si>
  <si>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</si>
  <si>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</si>
  <si>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</si>
  <si>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</si>
  <si>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</si>
  <si>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</si>
  <si>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</si>
  <si>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</si>
  <si>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</si>
  <si>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</si>
  <si>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</si>
  <si>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</si>
  <si>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</si>
  <si>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</si>
  <si>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</si>
  <si>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</si>
  <si>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</si>
  <si>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</si>
  <si>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</si>
  <si>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</si>
  <si>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</si>
  <si>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</si>
  <si>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</si>
  <si>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</si>
  <si>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</si>
  <si>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</si>
  <si>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</si>
  <si>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</si>
  <si>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</si>
  <si>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</si>
  <si>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</si>
  <si>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</si>
  <si>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</si>
  <si>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</si>
  <si>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</si>
  <si>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</si>
  <si>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</si>
  <si>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</si>
  <si>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</si>
  <si>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</si>
  <si>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</si>
  <si>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</si>
  <si>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</si>
  <si>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</si>
  <si>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</si>
  <si>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</si>
  <si>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</si>
  <si>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</si>
  <si>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</si>
  <si>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</si>
  <si>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</si>
  <si>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</si>
  <si>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</si>
  <si>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</si>
  <si>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</si>
  <si>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</si>
  <si>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</si>
  <si>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</si>
  <si>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</si>
  <si>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</si>
  <si>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</si>
  <si>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</si>
  <si>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</si>
  <si>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</si>
  <si>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</si>
  <si>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</si>
  <si>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</si>
  <si>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</si>
  <si>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</si>
  <si>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</si>
  <si>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</si>
  <si>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</si>
  <si>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</si>
  <si>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</si>
  <si>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</si>
  <si>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</si>
  <si>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</si>
  <si>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</si>
  <si>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</si>
  <si>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</si>
  <si>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</si>
  <si>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</si>
  <si>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</si>
  <si>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</si>
  <si>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</si>
  <si>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</si>
  <si>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</si>
  <si>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</si>
  <si>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</si>
  <si>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</si>
  <si>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</si>
  <si>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</si>
  <si>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</si>
  <si>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</si>
  <si>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</si>
  <si>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</si>
  <si>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</si>
  <si>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</si>
  <si>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</si>
  <si>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</si>
  <si>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</si>
  <si>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</si>
  <si>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</si>
  <si>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</si>
  <si>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</si>
  <si>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</si>
  <si>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</si>
  <si>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</si>
  <si>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</si>
  <si>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</si>
  <si>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</si>
  <si>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</si>
  <si>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</si>
  <si>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</si>
  <si>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</si>
  <si>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</si>
  <si>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</si>
  <si>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</si>
  <si>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</si>
  <si>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</si>
  <si>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</si>
  <si>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</si>
  <si>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</si>
  <si>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</si>
  <si>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</si>
  <si>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</si>
  <si>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</si>
  <si>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</si>
  <si>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</si>
  <si>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</si>
  <si>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</si>
  <si>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</si>
  <si>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</si>
  <si>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</si>
  <si>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</si>
  <si>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</si>
  <si>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</si>
  <si>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</si>
  <si>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</si>
  <si>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</si>
  <si>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</si>
  <si>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</si>
  <si>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</si>
  <si>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</si>
  <si>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</si>
  <si>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</si>
  <si>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</si>
  <si>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</si>
  <si>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</si>
  <si>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</si>
  <si>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</si>
  <si>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</si>
  <si>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</si>
  <si>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</si>
  <si>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</si>
  <si>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</si>
  <si>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</si>
  <si>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</si>
  <si>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</si>
  <si>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</si>
  <si>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</si>
  <si>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</si>
  <si>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</si>
  <si>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</si>
  <si>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</si>
  <si>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</si>
  <si>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</si>
  <si>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</si>
  <si>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</si>
  <si>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</si>
  <si>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</si>
  <si>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</si>
  <si>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</si>
  <si>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</si>
  <si>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</si>
  <si>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</si>
  <si>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</si>
  <si>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</si>
  <si>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</si>
  <si>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</si>
  <si>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</si>
  <si>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</si>
  <si>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</si>
  <si>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</si>
  <si>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</si>
  <si>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</si>
  <si>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</si>
  <si>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</si>
  <si>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</si>
  <si>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</si>
  <si>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</si>
  <si>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</si>
  <si>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</si>
  <si>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</si>
  <si>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</si>
  <si>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</si>
  <si>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</si>
  <si>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</si>
  <si>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</si>
  <si>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</si>
  <si>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</si>
  <si>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</si>
  <si>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</si>
  <si>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</si>
  <si>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</si>
  <si>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</si>
  <si>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</si>
  <si>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</si>
  <si>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</si>
  <si>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</si>
  <si>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</si>
  <si>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</si>
  <si>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</si>
  <si>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</si>
  <si>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</si>
  <si>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</si>
  <si>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</si>
  <si>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</si>
  <si>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</si>
  <si>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</si>
  <si>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</si>
  <si>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</si>
  <si>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</si>
  <si>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</si>
  <si>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</si>
  <si>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</si>
  <si>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</si>
  <si>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</si>
  <si>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</si>
  <si>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</si>
  <si>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</si>
  <si>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</si>
  <si>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</si>
  <si>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</si>
  <si>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</si>
  <si>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</si>
  <si>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</si>
  <si>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</si>
  <si>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</si>
  <si>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</si>
  <si>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</si>
  <si>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</si>
  <si>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</si>
  <si>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</si>
  <si>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</si>
  <si>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</si>
  <si>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</si>
  <si>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</si>
  <si>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</si>
  <si>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</si>
  <si>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</si>
  <si>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</si>
  <si>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</si>
  <si>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</si>
  <si>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</si>
  <si>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</si>
  <si>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</si>
  <si>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</si>
  <si>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</si>
  <si>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</si>
  <si>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</si>
  <si>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</si>
  <si>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</si>
  <si>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</si>
  <si>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</si>
  <si>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</si>
  <si>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</si>
  <si>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</si>
  <si>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</si>
  <si>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</si>
  <si>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</si>
  <si>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</si>
  <si>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</si>
  <si>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</si>
  <si>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</si>
  <si>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</si>
  <si>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</si>
  <si>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</si>
  <si>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</si>
  <si>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</si>
  <si>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</si>
  <si>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</si>
  <si>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</si>
  <si>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</si>
  <si>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</si>
  <si>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</si>
  <si>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</si>
  <si>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</si>
  <si>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</si>
  <si>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</si>
  <si>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</si>
  <si>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</si>
  <si>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</si>
  <si>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</si>
  <si>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</si>
  <si>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</si>
  <si>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</si>
  <si>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</si>
  <si>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</si>
  <si>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</si>
  <si>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</si>
  <si>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</si>
  <si>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</si>
  <si>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</si>
  <si>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</si>
  <si>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</si>
  <si>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</si>
  <si>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</si>
  <si>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</si>
  <si>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</si>
  <si>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</si>
  <si>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</si>
  <si>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</si>
  <si>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</si>
  <si>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</si>
  <si>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</si>
  <si>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</si>
  <si>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</si>
  <si>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</si>
  <si>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</si>
  <si>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</si>
  <si>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</si>
  <si>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</si>
  <si>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</si>
  <si>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</si>
  <si>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</si>
  <si>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</si>
  <si>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</si>
  <si>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</si>
  <si>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</si>
  <si>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</si>
  <si>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</si>
  <si>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</si>
  <si>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</si>
  <si>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</si>
  <si>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</si>
  <si>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</si>
  <si>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</si>
  <si>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</si>
  <si>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</si>
  <si>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</si>
  <si>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</si>
  <si>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</si>
  <si>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</si>
  <si>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</si>
  <si>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</si>
  <si>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</si>
  <si>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</si>
  <si>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</si>
  <si>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</si>
  <si>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</si>
  <si>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</si>
  <si>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</si>
  <si>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</si>
  <si>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</si>
  <si>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</si>
  <si>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</si>
  <si>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</si>
  <si>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</si>
  <si>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</si>
  <si>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</si>
  <si>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</si>
  <si>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</si>
  <si>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</si>
  <si>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</si>
  <si>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</si>
  <si>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</si>
  <si>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</si>
  <si>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</si>
  <si>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</si>
  <si>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</si>
  <si>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</si>
  <si>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</si>
  <si>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</si>
  <si>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</si>
  <si>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</si>
  <si>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</si>
  <si>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</si>
  <si>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</si>
  <si>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</si>
  <si>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</si>
  <si>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</si>
  <si>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</si>
  <si>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</si>
  <si>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</si>
  <si>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</si>
  <si>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</si>
  <si>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</si>
  <si>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</si>
  <si>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</si>
  <si>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</si>
  <si>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</si>
  <si>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</si>
  <si>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</si>
  <si>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</si>
  <si>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</si>
  <si>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</si>
  <si>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</si>
  <si>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</si>
  <si>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</si>
  <si>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</si>
  <si>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</si>
  <si>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</si>
  <si>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</si>
  <si>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</si>
  <si>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</si>
  <si>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</si>
  <si>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</si>
  <si>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</si>
  <si>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</si>
  <si>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</si>
  <si>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</si>
  <si>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</si>
  <si>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</si>
  <si>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</si>
  <si>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</si>
  <si>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</si>
  <si>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</si>
  <si>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</si>
  <si>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</si>
  <si>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</si>
  <si>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</si>
  <si>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</si>
  <si>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</si>
  <si>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</si>
  <si>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</si>
  <si>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</si>
  <si>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</si>
  <si>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</si>
  <si>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</si>
  <si>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</si>
  <si>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</si>
  <si>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</si>
  <si>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</si>
  <si>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</si>
  <si>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</si>
  <si>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</si>
  <si>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</si>
  <si>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</si>
  <si>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</si>
  <si>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</si>
  <si>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</si>
  <si>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</si>
  <si>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</si>
  <si>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</si>
  <si>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</si>
  <si>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</si>
  <si>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</si>
  <si>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</si>
  <si>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</si>
  <si>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</si>
  <si>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</si>
  <si>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</si>
  <si>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</si>
  <si>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</si>
  <si>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</si>
  <si>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</si>
  <si>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</si>
  <si>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</si>
  <si>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</si>
  <si>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</si>
  <si>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</si>
  <si>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</si>
  <si>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</si>
  <si>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</si>
  <si>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</si>
  <si>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</si>
  <si>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</si>
  <si>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</si>
  <si>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</si>
  <si>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</si>
  <si>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</si>
  <si>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</si>
  <si>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</si>
  <si>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</si>
  <si>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</si>
  <si>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</si>
  <si>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</si>
  <si>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</si>
  <si>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</si>
  <si>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</si>
  <si>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</si>
  <si>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</si>
  <si>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</si>
  <si>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</si>
  <si>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</si>
  <si>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</si>
  <si>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</si>
  <si>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</si>
  <si>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</si>
  <si>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</si>
  <si>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</si>
  <si>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</si>
  <si>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</si>
  <si>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</si>
  <si>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</si>
  <si>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</si>
  <si>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</si>
  <si>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</si>
  <si>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</si>
  <si>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</si>
  <si>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</si>
  <si>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</si>
  <si>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</si>
  <si>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</si>
  <si>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</si>
  <si>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</si>
  <si>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</si>
  <si>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</si>
  <si>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</si>
  <si>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</si>
  <si>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</si>
  <si>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</si>
  <si>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</si>
  <si>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</si>
  <si>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</si>
  <si>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</si>
  <si>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</si>
  <si>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</si>
  <si>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</si>
  <si>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</si>
  <si>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</si>
  <si>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</si>
  <si>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</si>
  <si>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</si>
  <si>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</si>
  <si>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</si>
  <si>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</si>
  <si>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</si>
  <si>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</si>
  <si>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</si>
  <si>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</si>
  <si>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</si>
  <si>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</si>
  <si>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</si>
  <si>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</si>
  <si>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</si>
  <si>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</si>
  <si>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</si>
  <si>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</si>
  <si>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</si>
  <si>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</si>
  <si>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</si>
  <si>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</si>
  <si>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</si>
  <si>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</si>
  <si>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</si>
  <si>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</si>
  <si>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</si>
  <si>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</si>
  <si>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</si>
  <si>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</si>
  <si>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</si>
  <si>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</si>
  <si>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</si>
  <si>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</si>
  <si>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</si>
  <si>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</si>
  <si>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</si>
  <si>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</si>
  <si>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</si>
  <si>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</si>
  <si>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</si>
  <si>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</si>
  <si>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</si>
  <si>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</si>
  <si>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</si>
  <si>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</si>
  <si>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</si>
  <si>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</si>
  <si>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</si>
  <si>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</si>
  <si>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</si>
  <si>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</si>
  <si>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</si>
  <si>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</si>
  <si>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</si>
  <si>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</si>
  <si>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</si>
  <si>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</si>
  <si>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</si>
  <si>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</si>
  <si>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</si>
  <si>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</si>
  <si>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</si>
  <si>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</si>
  <si>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</si>
  <si>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</si>
  <si>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</si>
  <si>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</si>
  <si>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</si>
  <si>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</si>
  <si>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</si>
  <si>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</si>
  <si>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</si>
  <si>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</si>
  <si>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</si>
  <si>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</si>
  <si>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</si>
  <si>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</si>
  <si>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</si>
  <si>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</si>
  <si>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</si>
  <si>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</si>
  <si>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</si>
  <si>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</si>
  <si>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</si>
  <si>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</si>
  <si>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</si>
  <si>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</si>
  <si>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</si>
  <si>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</si>
  <si>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</si>
  <si>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</si>
  <si>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</si>
  <si>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</si>
  <si>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</si>
  <si>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</si>
  <si>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</si>
  <si>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</si>
  <si>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</si>
  <si>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</si>
  <si>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</si>
  <si>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</si>
  <si>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</si>
  <si>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</si>
  <si>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</si>
  <si>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</si>
  <si>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</si>
  <si>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</si>
  <si>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</si>
  <si>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</si>
  <si>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</si>
  <si>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</si>
  <si>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</si>
  <si>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</si>
  <si>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</si>
  <si>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</si>
  <si>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</si>
  <si>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</si>
  <si>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</si>
  <si>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</si>
  <si>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</si>
  <si>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</si>
  <si>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</si>
  <si>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</si>
  <si>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</si>
  <si>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</si>
  <si>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</si>
  <si>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</si>
  <si>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</si>
  <si>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</si>
  <si>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</si>
  <si>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</si>
  <si>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</si>
  <si>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</si>
  <si>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</si>
  <si>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</si>
  <si>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</si>
  <si>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</si>
  <si>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</si>
  <si>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</si>
  <si>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</si>
  <si>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</si>
  <si>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</si>
  <si>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</si>
  <si>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</si>
  <si>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</si>
  <si>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</si>
  <si>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</si>
  <si>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</si>
  <si>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</si>
  <si>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</si>
  <si>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</si>
  <si>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</si>
  <si>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</si>
  <si>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</si>
  <si>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</si>
  <si>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</si>
  <si>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</si>
  <si>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</si>
  <si>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</si>
  <si>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</si>
  <si>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</si>
  <si>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</si>
  <si>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</si>
  <si>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</si>
  <si>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</si>
  <si>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</si>
  <si>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</si>
  <si>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</si>
  <si>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</si>
  <si>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</si>
  <si>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</si>
  <si>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</si>
  <si>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</si>
  <si>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</si>
  <si>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</si>
  <si>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</si>
  <si>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</si>
  <si>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</si>
  <si>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</si>
  <si>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</si>
  <si>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</si>
  <si>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</si>
  <si>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</si>
  <si>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</si>
  <si>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</si>
  <si>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</si>
  <si>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</si>
  <si>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</si>
  <si>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</si>
  <si>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</si>
  <si>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</si>
  <si>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</si>
  <si>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</si>
  <si>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</si>
  <si>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</si>
  <si>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</si>
  <si>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</si>
  <si>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</si>
  <si>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</si>
  <si>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</si>
  <si>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</si>
  <si>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</si>
  <si>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</si>
  <si>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</si>
  <si>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</si>
  <si>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</si>
  <si>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</si>
  <si>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</si>
  <si>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</si>
  <si>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</si>
  <si>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</si>
  <si>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</si>
  <si>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</si>
  <si>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</si>
  <si>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</si>
  <si>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</si>
  <si>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</si>
  <si>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</si>
  <si>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</si>
  <si>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</si>
  <si>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</si>
  <si>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</si>
  <si>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</si>
  <si>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</si>
  <si>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</si>
  <si>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</si>
  <si>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</si>
  <si>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</si>
  <si>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</si>
  <si>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</si>
  <si>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</si>
  <si>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</si>
  <si>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</si>
  <si>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</si>
  <si>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</si>
  <si>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</si>
  <si>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</si>
  <si>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</si>
  <si>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</si>
  <si>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</si>
  <si>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</si>
  <si>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</si>
  <si>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</si>
  <si>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</si>
  <si>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</si>
  <si>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</si>
  <si>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</si>
  <si>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</si>
  <si>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</si>
  <si>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</si>
  <si>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</si>
  <si>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</si>
  <si>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</si>
  <si>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</si>
  <si>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</si>
  <si>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</si>
  <si>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</si>
  <si>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</si>
  <si>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</si>
  <si>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</si>
  <si>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</si>
  <si>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</si>
  <si>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</si>
  <si>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</si>
  <si>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</si>
  <si>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</si>
  <si>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</si>
  <si>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</si>
  <si>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</si>
  <si>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</si>
  <si>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</si>
  <si>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</si>
  <si>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</si>
  <si>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</si>
  <si>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</si>
  <si>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</si>
  <si>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</si>
  <si>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</si>
  <si>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</si>
  <si>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</si>
  <si>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</si>
  <si>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</si>
  <si>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</si>
  <si>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</si>
  <si>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</si>
  <si>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</si>
  <si>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</si>
  <si>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</si>
  <si>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</si>
  <si>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</si>
  <si>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</si>
  <si>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</si>
  <si>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</si>
  <si>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</si>
  <si>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</si>
  <si>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</si>
  <si>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</si>
  <si>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</si>
  <si>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</si>
  <si>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</si>
  <si>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</si>
  <si>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</si>
  <si>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</si>
  <si>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</si>
  <si>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</si>
  <si>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</si>
  <si>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</si>
  <si>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</si>
  <si>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</si>
  <si>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</si>
  <si>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</si>
  <si>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</si>
  <si>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</si>
  <si>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</si>
  <si>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</si>
  <si>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</si>
  <si>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</si>
  <si>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</si>
  <si>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</si>
  <si>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</si>
  <si>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</si>
  <si>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</si>
  <si>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</si>
  <si>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</si>
  <si>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</si>
  <si>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</si>
  <si>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</si>
  <si>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</si>
  <si>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</si>
  <si>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</si>
  <si>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</si>
  <si>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</si>
  <si>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</si>
  <si>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</si>
  <si>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</si>
  <si>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</si>
  <si>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</si>
  <si>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</si>
  <si>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</si>
  <si>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</si>
  <si>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</si>
  <si>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</si>
  <si>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</si>
  <si>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</si>
  <si>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</si>
  <si>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</si>
  <si>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</si>
  <si>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</si>
  <si>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</si>
  <si>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</si>
  <si>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</si>
  <si>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</si>
  <si>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</si>
  <si>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</si>
  <si>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</si>
  <si>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</si>
  <si>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</si>
  <si>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</si>
  <si>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</si>
  <si>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</si>
  <si>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</si>
  <si>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</si>
  <si>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</si>
  <si>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</si>
  <si>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</si>
  <si>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</si>
  <si>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</si>
  <si>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</si>
  <si>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</si>
  <si>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</si>
  <si>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</si>
  <si>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</si>
  <si>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</si>
  <si>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</si>
  <si>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</si>
  <si>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</si>
  <si>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</si>
  <si>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</si>
  <si>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</si>
  <si>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</si>
  <si>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</si>
  <si>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</si>
  <si>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</si>
  <si>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</si>
  <si>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</si>
  <si>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</si>
  <si>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</si>
  <si>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</si>
  <si>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</si>
  <si>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</si>
  <si>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</si>
  <si>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</si>
  <si>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</si>
  <si>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</si>
  <si>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</si>
  <si>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</si>
  <si>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</si>
  <si>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</si>
  <si>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</si>
  <si>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</si>
  <si>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</si>
  <si>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</si>
  <si>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</si>
  <si>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</si>
  <si>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</si>
  <si>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</si>
  <si>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</si>
  <si>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</si>
  <si>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</si>
  <si>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</si>
  <si>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</si>
  <si>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</si>
  <si>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</si>
  <si>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</si>
  <si>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</si>
  <si>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</si>
  <si>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</si>
  <si>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</si>
  <si>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</si>
  <si>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</si>
  <si>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</si>
  <si>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</si>
  <si>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</si>
  <si>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</si>
  <si>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</si>
  <si>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</si>
  <si>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</si>
  <si>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</si>
  <si>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</si>
  <si>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</si>
  <si>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</si>
  <si>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</si>
  <si>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</si>
  <si>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</si>
  <si>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</si>
  <si>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</si>
  <si>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</si>
  <si>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</si>
  <si>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</si>
  <si>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</si>
  <si>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</si>
  <si>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</si>
  <si>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</si>
  <si>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</si>
  <si>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</si>
  <si>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</si>
  <si>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</si>
  <si>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</si>
  <si>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</si>
  <si>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</si>
  <si>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</si>
  <si>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</si>
  <si>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</si>
  <si>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</si>
  <si>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</si>
  <si>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</si>
  <si>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</si>
  <si>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</si>
  <si>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</si>
  <si>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</si>
  <si>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</si>
  <si>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</si>
  <si>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</si>
  <si>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</si>
  <si>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</si>
  <si>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</si>
  <si>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</si>
  <si>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</si>
  <si>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</si>
  <si>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</si>
  <si>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</si>
  <si>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</si>
  <si>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</si>
  <si>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</si>
  <si>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</si>
  <si>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</si>
  <si>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</si>
  <si>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</si>
  <si>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</si>
  <si>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</si>
  <si>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</si>
  <si>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</si>
  <si>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</si>
  <si>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</si>
  <si>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</si>
  <si>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</si>
  <si>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</si>
  <si>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</si>
  <si>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</si>
  <si>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</si>
  <si>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</si>
  <si>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</si>
  <si>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</si>
  <si>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</si>
  <si>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</si>
  <si>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</si>
  <si>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</si>
  <si>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</si>
  <si>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</si>
  <si>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</si>
  <si>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</si>
  <si>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</si>
  <si>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</si>
  <si>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</si>
  <si>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</si>
  <si>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</si>
  <si>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</si>
  <si>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</si>
  <si>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</si>
  <si>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</si>
  <si>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</si>
  <si>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</si>
  <si>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</si>
  <si>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</si>
  <si>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</si>
  <si>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</si>
  <si>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</si>
  <si>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</si>
  <si>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</si>
  <si>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</si>
  <si>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</si>
  <si>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</si>
  <si>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</si>
  <si>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</si>
  <si>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</si>
  <si>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</si>
  <si>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</si>
  <si>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</si>
  <si>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</si>
  <si>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</si>
  <si>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</si>
  <si>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</si>
  <si>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</si>
  <si>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</si>
  <si>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</si>
  <si>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</si>
  <si>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</si>
  <si>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</si>
  <si>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</si>
  <si>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</si>
  <si>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</si>
  <si>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</si>
  <si>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</si>
  <si>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</si>
  <si>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</si>
  <si>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</si>
  <si>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</si>
  <si>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</si>
  <si>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</si>
  <si>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</si>
  <si>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</si>
  <si>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</si>
  <si>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</si>
  <si>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</si>
  <si>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</si>
  <si>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</si>
  <si>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</si>
  <si>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</si>
  <si>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</si>
  <si>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</si>
  <si>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</si>
  <si>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</si>
  <si>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</si>
  <si>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</si>
  <si>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</si>
  <si>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</si>
  <si>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</si>
  <si>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</si>
  <si>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</si>
  <si>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</si>
  <si>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</si>
  <si>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</si>
  <si>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</si>
  <si>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</si>
  <si>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</si>
  <si>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</si>
  <si>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</si>
  <si>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</si>
  <si>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</si>
  <si>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</si>
  <si>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</si>
  <si>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</si>
  <si>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</si>
  <si>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</si>
  <si>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</si>
  <si>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</si>
  <si>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</si>
  <si>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</si>
  <si>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</si>
  <si>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</si>
  <si>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</si>
  <si>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</si>
  <si>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</si>
  <si>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</si>
  <si>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</si>
  <si>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</si>
  <si>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</si>
  <si>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</si>
  <si>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</si>
  <si>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</si>
  <si>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</si>
  <si>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</si>
  <si>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</si>
  <si>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</si>
  <si>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</si>
  <si>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</si>
  <si>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</si>
  <si>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</si>
  <si>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</si>
  <si>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</si>
  <si>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</si>
  <si>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</si>
  <si>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</si>
  <si>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</si>
  <si>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</si>
  <si>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</si>
  <si>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</si>
  <si>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</si>
  <si>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</si>
  <si>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</si>
  <si>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</si>
  <si>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</si>
  <si>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</si>
  <si>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</si>
  <si>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</si>
  <si>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</si>
  <si>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</si>
  <si>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</si>
  <si>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</si>
  <si>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</si>
  <si>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</si>
  <si>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</si>
  <si>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</si>
  <si>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</si>
  <si>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</si>
  <si>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</si>
  <si>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</si>
  <si>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</si>
  <si>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</si>
  <si>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</si>
  <si>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</si>
  <si>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</si>
  <si>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</si>
  <si>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</si>
  <si>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</si>
  <si>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</si>
  <si>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</si>
  <si>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</si>
  <si>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</si>
  <si>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</si>
  <si>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</si>
  <si>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</si>
  <si>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</si>
  <si>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</si>
  <si>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</si>
  <si>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</si>
  <si>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</si>
  <si>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</si>
  <si>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</si>
  <si>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</si>
  <si>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</si>
  <si>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</si>
  <si>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</si>
  <si>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</si>
  <si>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</si>
  <si>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</si>
  <si>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</si>
  <si>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</si>
  <si>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</si>
  <si>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</si>
  <si>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</si>
  <si>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</si>
  <si>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</si>
  <si>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</si>
  <si>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</si>
  <si>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</si>
  <si>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</si>
  <si>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</si>
  <si>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</si>
  <si>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</si>
  <si>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</si>
  <si>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</si>
  <si>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</si>
  <si>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</si>
  <si>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</si>
  <si>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</si>
  <si>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</si>
  <si>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</si>
  <si>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</si>
  <si>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</si>
  <si>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</si>
  <si>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</si>
  <si>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</si>
  <si>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</si>
  <si>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</si>
  <si>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</si>
  <si>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</si>
  <si>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</si>
  <si>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</si>
  <si>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</si>
  <si>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</si>
  <si>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</si>
  <si>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</si>
  <si>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</si>
  <si>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</si>
  <si>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</si>
  <si>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</si>
  <si>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</si>
  <si>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</si>
  <si>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</si>
  <si>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</si>
  <si>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</si>
  <si>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</si>
  <si>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</si>
  <si>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</si>
  <si>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</si>
  <si>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</si>
  <si>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</si>
  <si>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</si>
  <si>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</si>
  <si>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</si>
  <si>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</si>
  <si>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</si>
  <si>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</si>
  <si>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</si>
  <si>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</si>
  <si>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</si>
  <si>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</si>
  <si>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</si>
  <si>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</si>
  <si>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</si>
  <si>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</si>
  <si>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</si>
  <si>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</si>
  <si>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</si>
  <si>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</si>
  <si>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</si>
  <si>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</si>
  <si>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</si>
  <si>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</si>
  <si>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</si>
  <si>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</si>
  <si>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</si>
  <si>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</si>
  <si>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</si>
  <si>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</si>
  <si>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</si>
  <si>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</si>
  <si>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</si>
  <si>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</si>
  <si>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</si>
  <si>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</si>
  <si>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</si>
  <si>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</si>
  <si>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</si>
  <si>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</si>
  <si>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</si>
  <si>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</si>
  <si>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</si>
  <si>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</si>
  <si>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</si>
  <si>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</si>
  <si>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</si>
  <si>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</si>
  <si>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</si>
  <si>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</si>
  <si>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</si>
  <si>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</si>
  <si>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</si>
  <si>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</si>
  <si>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</si>
  <si>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</si>
  <si>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</si>
  <si>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</si>
  <si>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</si>
  <si>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</si>
  <si>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</si>
  <si>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</si>
  <si>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</si>
  <si>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</si>
  <si>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</si>
  <si>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</si>
  <si>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</si>
  <si>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</si>
  <si>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</si>
  <si>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</si>
  <si>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</si>
  <si>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</si>
  <si>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</si>
  <si>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</si>
  <si>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</si>
  <si>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</si>
  <si>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</si>
  <si>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</si>
  <si>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</si>
  <si>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</si>
  <si>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</si>
  <si>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</si>
  <si>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</si>
  <si>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</si>
  <si>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</si>
  <si>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</si>
  <si>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</si>
  <si>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</si>
  <si>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</si>
  <si>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</si>
  <si>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</si>
  <si>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</si>
  <si>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</si>
  <si>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</si>
  <si>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</si>
  <si>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</si>
  <si>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</si>
  <si>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</si>
  <si>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</si>
  <si>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</si>
  <si>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</si>
  <si>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</si>
  <si>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</si>
  <si>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</si>
  <si>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</si>
  <si>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</si>
  <si>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</si>
  <si>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</si>
  <si>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</si>
  <si>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</si>
  <si>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</si>
  <si>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</si>
  <si>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</si>
  <si>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</si>
  <si>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</si>
  <si>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</si>
  <si>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</si>
  <si>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</si>
  <si>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</si>
  <si>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</si>
  <si>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</si>
  <si>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</si>
  <si>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</si>
  <si>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</si>
  <si>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</si>
  <si>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</si>
  <si>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</si>
  <si>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</si>
  <si>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</si>
  <si>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</si>
  <si>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</si>
  <si>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</si>
  <si>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</si>
  <si>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</si>
  <si>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</si>
  <si>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</si>
  <si>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</si>
  <si>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</si>
  <si>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</si>
  <si>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</si>
  <si>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</si>
  <si>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</si>
  <si>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</si>
  <si>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</si>
  <si>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</si>
  <si>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</si>
  <si>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</si>
  <si>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</si>
  <si>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</si>
  <si>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</si>
  <si>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</si>
  <si>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</si>
  <si>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</si>
  <si>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</si>
  <si>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</si>
  <si>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</si>
  <si>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</si>
  <si>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</si>
  <si>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</si>
  <si>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</si>
  <si>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</si>
  <si>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</si>
  <si>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</si>
  <si>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</si>
  <si>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</si>
  <si>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</si>
  <si>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</si>
  <si>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</si>
  <si>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</si>
  <si>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</si>
  <si>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</si>
  <si>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</si>
  <si>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</si>
  <si>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</si>
  <si>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</si>
  <si>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</si>
  <si>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</si>
  <si>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</si>
  <si>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</si>
  <si>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</si>
  <si>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</si>
  <si>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</si>
  <si>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</si>
  <si>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</si>
  <si>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</si>
  <si>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</si>
  <si>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</si>
  <si>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</si>
  <si>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</si>
  <si>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</si>
  <si>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</si>
  <si>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</si>
  <si>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</si>
  <si>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</si>
  <si>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</si>
  <si>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</si>
  <si>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</si>
  <si>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</si>
  <si>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</si>
  <si>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</si>
  <si>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</si>
  <si>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</si>
  <si>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</si>
  <si>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</si>
  <si>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</si>
  <si>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</si>
  <si>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</si>
  <si>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</si>
  <si>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</si>
  <si>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</si>
  <si>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</si>
  <si>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</si>
  <si>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</si>
  <si>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</si>
  <si>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</si>
  <si>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</si>
  <si>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</si>
  <si>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</si>
  <si>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</si>
  <si>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</si>
  <si>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</si>
  <si>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</si>
  <si>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</si>
  <si>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</si>
  <si>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</si>
  <si>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</si>
  <si>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</si>
  <si>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</si>
  <si>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</si>
  <si>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</si>
  <si>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</si>
  <si>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</si>
  <si>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</si>
  <si>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</si>
  <si>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</si>
  <si>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</si>
  <si>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</si>
  <si>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</si>
  <si>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</si>
  <si>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</si>
  <si>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</si>
  <si>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</si>
  <si>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</si>
  <si>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</si>
  <si>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</si>
  <si>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</si>
  <si>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</si>
  <si>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</si>
  <si>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</si>
  <si>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</si>
  <si>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</si>
  <si>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</si>
  <si>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</si>
  <si>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</si>
  <si>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</si>
  <si>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</si>
  <si>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</si>
  <si>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</si>
  <si>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</si>
  <si>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</si>
  <si>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</si>
  <si>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</si>
  <si>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</si>
  <si>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</si>
  <si>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</si>
  <si>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</si>
  <si>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</si>
  <si>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</si>
  <si>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</si>
  <si>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</si>
  <si>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</si>
  <si>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</si>
  <si>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</si>
  <si>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</si>
  <si>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</si>
  <si>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</si>
  <si>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</si>
  <si>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</si>
  <si>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</si>
  <si>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</si>
  <si>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</si>
  <si>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</si>
  <si>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</si>
  <si>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</si>
  <si>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</si>
  <si>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</si>
  <si>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</si>
  <si>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</si>
  <si>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</si>
  <si>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</si>
  <si>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</si>
  <si>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</si>
  <si>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</si>
  <si>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</si>
  <si>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</si>
  <si>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</si>
  <si>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</si>
  <si>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</si>
  <si>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</si>
  <si>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</si>
  <si>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</si>
  <si>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</si>
  <si>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</si>
  <si>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</si>
  <si>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</si>
  <si>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</si>
  <si>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</si>
  <si>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</si>
  <si>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</si>
  <si>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</si>
  <si>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</si>
  <si>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</si>
  <si>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</si>
  <si>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</si>
  <si>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</si>
  <si>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</si>
  <si>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</si>
  <si>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</si>
  <si>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</si>
  <si>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</si>
  <si>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</si>
  <si>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</si>
  <si>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</si>
  <si>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</si>
  <si>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</si>
  <si>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</si>
  <si>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</si>
  <si>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</si>
  <si>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</si>
  <si>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</si>
  <si>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</si>
  <si>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</si>
  <si>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</si>
  <si>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</si>
  <si>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</si>
  <si>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</si>
  <si>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</si>
  <si>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</si>
  <si>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</si>
  <si>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</si>
  <si>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</si>
  <si>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</si>
  <si>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</si>
  <si>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</si>
  <si>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</si>
  <si>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</si>
  <si>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</si>
  <si>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</si>
  <si>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</si>
  <si>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</si>
  <si>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</si>
  <si>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</si>
  <si>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</si>
  <si>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</si>
  <si>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</si>
  <si>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</si>
  <si>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</si>
  <si>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</si>
  <si>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</si>
  <si>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</si>
  <si>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</si>
  <si>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</si>
  <si>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</si>
  <si>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</si>
  <si>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</si>
  <si>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</si>
  <si>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</si>
  <si>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</si>
  <si>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</si>
  <si>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</si>
  <si>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</si>
  <si>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</si>
  <si>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</si>
  <si>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</si>
  <si>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</si>
  <si>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</si>
  <si>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</si>
  <si>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</si>
  <si>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</si>
  <si>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</si>
  <si>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</si>
  <si>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</si>
  <si>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</si>
  <si>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</si>
  <si>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</si>
  <si>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</si>
  <si>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</si>
  <si>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</si>
  <si>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</si>
  <si>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</si>
  <si>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</si>
  <si>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</si>
  <si>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</si>
  <si>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</si>
  <si>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</si>
  <si>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</si>
  <si>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</si>
  <si>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</si>
  <si>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</si>
  <si>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</si>
  <si>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</si>
  <si>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</si>
  <si>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</si>
  <si>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</si>
  <si>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</si>
  <si>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</si>
  <si>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</si>
  <si>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</si>
  <si>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</si>
  <si>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</si>
  <si>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</si>
  <si>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</si>
  <si>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</si>
  <si>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</si>
  <si>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</si>
  <si>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</si>
  <si>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</si>
  <si>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</si>
  <si>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</si>
  <si>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</si>
  <si>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</si>
  <si>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</si>
  <si>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</si>
  <si>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</si>
  <si>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</si>
  <si>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</si>
  <si>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</si>
  <si>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</si>
  <si>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</si>
  <si>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</si>
  <si>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</si>
  <si>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</si>
  <si>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</si>
  <si>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</si>
  <si>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</si>
  <si>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</si>
  <si>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</si>
  <si>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</si>
  <si>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</si>
  <si>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</si>
  <si>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</si>
  <si>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</si>
  <si>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</si>
  <si>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</si>
  <si>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</si>
  <si>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</si>
  <si>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</si>
  <si>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</si>
  <si>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</si>
  <si>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</si>
  <si>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</si>
  <si>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</si>
  <si>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</si>
  <si>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</si>
  <si>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</si>
  <si>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</si>
  <si>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</si>
  <si>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</si>
  <si>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</si>
  <si>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</si>
  <si>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</si>
  <si>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</si>
  <si>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</si>
  <si>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</si>
  <si>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</si>
  <si>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</si>
  <si>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</si>
  <si>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</si>
  <si>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</si>
  <si>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</si>
  <si>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</si>
  <si>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</si>
  <si>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</si>
  <si>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</si>
  <si>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</si>
  <si>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</si>
  <si>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</si>
  <si>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</si>
  <si>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</si>
  <si>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</si>
  <si>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</si>
  <si>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</si>
  <si>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</si>
  <si>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</si>
  <si>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</si>
  <si>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</si>
  <si>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</si>
  <si>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</si>
  <si>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</si>
  <si>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</si>
  <si>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</si>
  <si>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</si>
  <si>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</si>
  <si>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</si>
  <si>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</si>
  <si>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</si>
  <si>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</si>
  <si>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</si>
  <si>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</si>
  <si>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</si>
  <si>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</si>
  <si>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</si>
  <si>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</si>
  <si>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</si>
  <si>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</si>
  <si>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</si>
  <si>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</si>
  <si>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</si>
  <si>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</si>
  <si>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</si>
  <si>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</si>
  <si>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</si>
  <si>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</si>
  <si>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</si>
  <si>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</si>
  <si>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</si>
  <si>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</si>
  <si>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</si>
  <si>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</si>
  <si>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</si>
  <si>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</si>
  <si>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</si>
  <si>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</si>
  <si>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</si>
  <si>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</si>
  <si>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</si>
  <si>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</si>
  <si>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</si>
  <si>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</si>
  <si>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</si>
  <si>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</si>
  <si>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</si>
  <si>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</si>
  <si>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</si>
  <si>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</si>
  <si>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</si>
  <si>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</si>
  <si>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</si>
  <si>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</si>
  <si>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</si>
  <si>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</si>
  <si>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</si>
  <si>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</si>
  <si>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</si>
  <si>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</si>
  <si>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</si>
  <si>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</si>
  <si>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</si>
  <si>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</si>
  <si>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</si>
  <si>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</si>
  <si>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</si>
  <si>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</si>
  <si>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</si>
  <si>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</si>
  <si>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</si>
  <si>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</si>
  <si>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</si>
  <si>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</si>
  <si>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</si>
  <si>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</si>
  <si>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</si>
  <si>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</si>
  <si>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</si>
  <si>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</si>
  <si>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</si>
  <si>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</si>
  <si>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</si>
  <si>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</si>
  <si>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</si>
  <si>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</si>
  <si>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</si>
  <si>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</si>
  <si>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</si>
  <si>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</si>
  <si>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</si>
  <si>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</si>
  <si>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</si>
  <si>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</si>
  <si>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</si>
  <si>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</si>
  <si>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</si>
  <si>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</si>
  <si>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</si>
  <si>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</si>
  <si>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</si>
  <si>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</si>
  <si>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</si>
  <si>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</si>
  <si>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</si>
  <si>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</si>
  <si>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</si>
  <si>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</si>
  <si>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</si>
  <si>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</si>
  <si>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</si>
  <si>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</si>
  <si>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</si>
  <si>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</si>
  <si>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</si>
  <si>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</si>
  <si>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</si>
  <si>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</si>
  <si>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</si>
  <si>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</si>
  <si>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</si>
  <si>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</si>
  <si>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</si>
  <si>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</si>
  <si>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</si>
  <si>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</si>
  <si>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</si>
  <si>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</si>
  <si>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</si>
  <si>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</si>
  <si>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</si>
  <si>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</si>
  <si>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</si>
  <si>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</si>
  <si>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</si>
  <si>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</si>
  <si>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</si>
  <si>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</si>
  <si>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</si>
  <si>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</si>
  <si>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</si>
  <si>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</si>
  <si>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</si>
  <si>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</si>
  <si>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</si>
  <si>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</si>
  <si>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</si>
  <si>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</si>
  <si>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</si>
  <si>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</si>
  <si>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</si>
  <si>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</si>
  <si>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</si>
  <si>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</si>
  <si>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</si>
  <si>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</si>
  <si>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</si>
  <si>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</si>
  <si>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</si>
  <si>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</si>
  <si>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</si>
  <si>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</si>
  <si>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</si>
  <si>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</si>
  <si>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</si>
  <si>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</si>
  <si>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</si>
  <si>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</si>
  <si>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</si>
  <si>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</si>
  <si>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</si>
  <si>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</si>
  <si>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</si>
  <si>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</si>
  <si>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</si>
  <si>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</si>
  <si>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</si>
  <si>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</si>
  <si>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</si>
  <si>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</si>
  <si>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</si>
  <si>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</si>
  <si>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</si>
  <si>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</si>
  <si>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</si>
  <si>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</si>
  <si>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</si>
  <si>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</si>
  <si>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</si>
  <si>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</si>
  <si>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</si>
  <si>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</si>
  <si>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</si>
  <si>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</si>
  <si>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</si>
  <si>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</si>
  <si>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</si>
  <si>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</si>
  <si>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</si>
  <si>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</si>
  <si>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</si>
  <si>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</si>
  <si>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</si>
  <si>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</si>
  <si>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</si>
  <si>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</si>
  <si>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</si>
  <si>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</si>
  <si>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</si>
  <si>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</si>
  <si>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</si>
  <si>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</si>
  <si>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</si>
  <si>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</si>
  <si>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</si>
  <si>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</si>
  <si>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</si>
  <si>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</si>
  <si>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</si>
  <si>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</si>
  <si>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</si>
  <si>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</si>
  <si>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</si>
  <si>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</si>
  <si>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</si>
  <si>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</si>
  <si>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</si>
  <si>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</si>
  <si>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</si>
  <si>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</si>
  <si>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</si>
  <si>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</si>
  <si>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</si>
  <si>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</si>
  <si>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</si>
  <si>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</si>
  <si>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</si>
  <si>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</si>
  <si>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</si>
  <si>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</si>
  <si>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</si>
  <si>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</si>
  <si>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</si>
  <si>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</si>
  <si>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</si>
  <si>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</si>
  <si>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</si>
  <si>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</si>
  <si>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</si>
  <si>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</si>
  <si>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</si>
  <si>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</si>
  <si>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</si>
  <si>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</si>
  <si>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</si>
  <si>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</si>
  <si>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</si>
  <si>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</si>
  <si>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</si>
  <si>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</si>
  <si>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</si>
  <si>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</si>
  <si>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</si>
  <si>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</si>
  <si>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</si>
  <si>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</si>
  <si>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</si>
  <si>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</si>
  <si>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</si>
  <si>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</si>
  <si>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</si>
  <si>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</si>
  <si>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</si>
  <si>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</si>
  <si>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</si>
  <si>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</si>
  <si>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</si>
  <si>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</si>
  <si>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</si>
  <si>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</si>
  <si>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</si>
  <si>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</si>
  <si>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</si>
  <si>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</si>
  <si>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</si>
  <si>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</si>
  <si>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</si>
  <si>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</si>
  <si>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</si>
  <si>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</si>
  <si>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</si>
  <si>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</si>
  <si>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</si>
  <si>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</si>
  <si>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</si>
  <si>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</si>
  <si>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</si>
  <si>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</si>
  <si>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</si>
  <si>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</si>
  <si>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</si>
  <si>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</si>
  <si>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</si>
  <si>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</si>
  <si>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</si>
  <si>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</si>
  <si>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</si>
  <si>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</si>
  <si>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</si>
  <si>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</si>
  <si>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</si>
  <si>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</si>
  <si>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</si>
  <si>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</si>
  <si>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</si>
  <si>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</si>
  <si>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</si>
  <si>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</si>
  <si>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</si>
  <si>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</si>
  <si>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</si>
  <si>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</si>
  <si>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</si>
  <si>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</si>
  <si>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</si>
  <si>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</si>
  <si>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</si>
  <si>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</si>
  <si>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</si>
  <si>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</si>
  <si>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</si>
  <si>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</si>
  <si>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</si>
  <si>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</si>
  <si>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</si>
  <si>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</si>
  <si>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</si>
  <si>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</si>
  <si>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</si>
  <si>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</si>
  <si>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</si>
  <si>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</si>
  <si>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</si>
  <si>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</si>
  <si>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</si>
  <si>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</si>
  <si>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</si>
  <si>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</si>
  <si>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</si>
  <si>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</si>
  <si>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</si>
  <si>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</si>
  <si>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</si>
  <si>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</si>
  <si>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</si>
  <si>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</si>
  <si>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</si>
  <si>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</si>
  <si>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</si>
  <si>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</si>
  <si>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</si>
  <si>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</si>
  <si>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</si>
  <si>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</si>
  <si>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</si>
  <si>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</si>
  <si>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</si>
  <si>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</si>
  <si>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</si>
  <si>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</si>
  <si>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</si>
  <si>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</si>
  <si>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</si>
  <si>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</si>
  <si>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</si>
  <si>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</si>
  <si>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</si>
  <si>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</si>
  <si>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</si>
  <si>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</si>
  <si>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</si>
  <si>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</si>
  <si>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</si>
  <si>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</si>
  <si>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</si>
  <si>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</si>
  <si>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</si>
  <si>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</si>
  <si>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</si>
  <si>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</si>
  <si>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</si>
  <si>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</si>
  <si>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</si>
  <si>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</si>
  <si>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</si>
  <si>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</si>
  <si>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</si>
  <si>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</si>
  <si>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</si>
  <si>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</si>
  <si>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</si>
  <si>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</si>
  <si>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</si>
  <si>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</si>
  <si>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</si>
  <si>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</si>
  <si>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</si>
  <si>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</si>
  <si>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</si>
  <si>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</si>
  <si>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</si>
  <si>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</si>
  <si>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</si>
  <si>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</si>
  <si>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</si>
  <si>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</si>
  <si>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</si>
  <si>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</si>
  <si>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</si>
  <si>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</si>
  <si>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</si>
  <si>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</si>
  <si>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</si>
  <si>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</si>
  <si>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</si>
  <si>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</si>
  <si>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</si>
  <si>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</si>
  <si>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</si>
  <si>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</si>
  <si>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</si>
  <si>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</si>
  <si>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</si>
  <si>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</si>
  <si>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</si>
  <si>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</si>
  <si>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</si>
  <si>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</si>
  <si>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</si>
  <si>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</si>
  <si>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</si>
  <si>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</si>
  <si>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</si>
  <si>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</si>
  <si>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</si>
  <si>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</si>
  <si>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</si>
  <si>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</si>
  <si>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</si>
  <si>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</si>
  <si>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</si>
  <si>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</si>
  <si>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</si>
  <si>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</si>
  <si>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</si>
  <si>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</si>
  <si>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</si>
  <si>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</si>
  <si>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</si>
  <si>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</si>
  <si>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</si>
  <si>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</si>
  <si>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</si>
  <si>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</si>
  <si>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</si>
  <si>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</si>
  <si>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</si>
  <si>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</si>
  <si>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</si>
  <si>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</si>
  <si>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</si>
  <si>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</si>
  <si>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</si>
  <si>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</si>
  <si>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</si>
  <si>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</si>
  <si>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</si>
  <si>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</si>
  <si>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</si>
  <si>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</si>
  <si>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</si>
  <si>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</si>
  <si>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</si>
  <si>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</si>
  <si>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</si>
  <si>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</si>
  <si>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</si>
  <si>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</si>
  <si>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</si>
  <si>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</si>
  <si>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</si>
  <si>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</si>
  <si>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</si>
  <si>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</si>
  <si>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</si>
  <si>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</si>
  <si>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</si>
  <si>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</si>
  <si>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</si>
  <si>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</si>
  <si>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</si>
  <si>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</si>
  <si>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</si>
  <si>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</si>
  <si>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</si>
  <si>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</si>
  <si>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</si>
  <si>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</si>
  <si>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</si>
  <si>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</si>
  <si>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</si>
  <si>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</si>
  <si>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</si>
  <si>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</si>
  <si>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</si>
  <si>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</si>
  <si>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</si>
  <si>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</si>
  <si>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</si>
  <si>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</si>
  <si>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</si>
  <si>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</si>
  <si>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</si>
  <si>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</si>
  <si>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</si>
  <si>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</si>
  <si>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</si>
  <si>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</si>
  <si>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</si>
  <si>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</si>
  <si>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</si>
  <si>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</si>
  <si>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</si>
  <si>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</si>
  <si>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</si>
  <si>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</si>
  <si>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</si>
  <si>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</si>
  <si>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</si>
  <si>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</si>
  <si>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</si>
  <si>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</si>
  <si>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</si>
  <si>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</si>
  <si>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</si>
  <si>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</si>
  <si>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</si>
  <si>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</si>
  <si>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</si>
  <si>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</si>
  <si>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</si>
  <si>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</si>
  <si>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</si>
  <si>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</si>
  <si>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</si>
  <si>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</si>
  <si>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</si>
  <si>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</si>
  <si>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</si>
  <si>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</si>
  <si>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</si>
  <si>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</si>
  <si>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</si>
  <si>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</si>
  <si>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</si>
  <si>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</si>
  <si>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</si>
  <si>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</si>
  <si>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</si>
  <si>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</si>
  <si>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</si>
  <si>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</si>
  <si>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</si>
  <si>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</si>
  <si>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</si>
  <si>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</si>
  <si>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</si>
  <si>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</si>
  <si>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</si>
  <si>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</si>
  <si>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</si>
  <si>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</si>
  <si>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</si>
  <si>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</si>
  <si>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</si>
  <si>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</si>
  <si>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</si>
  <si>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</si>
  <si>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</si>
  <si>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</si>
  <si>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</si>
  <si>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</si>
  <si>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</si>
  <si>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</si>
  <si>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</si>
  <si>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</si>
  <si>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</si>
  <si>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</si>
  <si>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</si>
  <si>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</si>
  <si>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</si>
  <si>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</si>
  <si>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</si>
  <si>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</si>
  <si>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</si>
  <si>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</si>
  <si>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</si>
  <si>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</si>
  <si>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</si>
  <si>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</si>
  <si>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</si>
  <si>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</si>
  <si>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</si>
  <si>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</si>
  <si>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</si>
  <si>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</si>
  <si>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</si>
  <si>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</si>
  <si>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</si>
  <si>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</si>
  <si>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</si>
  <si>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</si>
  <si>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</si>
  <si>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</si>
  <si>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</si>
  <si>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</si>
  <si>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</si>
  <si>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</si>
  <si>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</si>
  <si>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</si>
  <si>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</si>
  <si>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</si>
  <si>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</si>
  <si>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</si>
  <si>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</si>
  <si>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</si>
  <si>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</si>
  <si>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</si>
  <si>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</si>
  <si>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</si>
  <si>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</si>
  <si>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</si>
  <si>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</si>
  <si>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</si>
  <si>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</si>
  <si>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</si>
  <si>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</si>
  <si>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</si>
  <si>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</si>
  <si>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</si>
  <si>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</si>
  <si>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</si>
  <si>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</si>
  <si>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</si>
  <si>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</si>
  <si>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</si>
  <si>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</si>
  <si>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</si>
  <si>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</si>
  <si>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</si>
  <si>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</si>
  <si>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</si>
  <si>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</si>
  <si>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</si>
  <si>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</si>
  <si>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</si>
  <si>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</si>
  <si>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</si>
  <si>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</si>
  <si>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</si>
  <si>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</si>
  <si>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</si>
  <si>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</si>
  <si>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</si>
  <si>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</si>
  <si>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</si>
  <si>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</si>
  <si>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</si>
  <si>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</si>
  <si>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</si>
  <si>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</si>
  <si>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</si>
  <si>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</si>
  <si>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</si>
  <si>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</si>
  <si>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</si>
  <si>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</si>
  <si>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</si>
  <si>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</si>
  <si>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</si>
  <si>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</si>
  <si>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</si>
  <si>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</si>
  <si>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</si>
  <si>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</si>
  <si>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</si>
  <si>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</si>
  <si>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</si>
  <si>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</si>
  <si>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</si>
  <si>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</si>
  <si>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</si>
  <si>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</si>
  <si>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</si>
  <si>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</si>
  <si>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</si>
  <si>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</si>
  <si>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</si>
  <si>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</si>
  <si>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</si>
  <si>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</si>
  <si>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</si>
  <si>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</si>
  <si>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</si>
  <si>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</si>
  <si>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</si>
  <si>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</si>
  <si>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</si>
  <si>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</si>
  <si>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</si>
  <si>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</si>
  <si>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</si>
  <si>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</si>
  <si>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</si>
  <si>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</si>
  <si>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</si>
  <si>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</si>
  <si>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</si>
  <si>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</si>
  <si>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</si>
  <si>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</si>
  <si>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</si>
  <si>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</si>
  <si>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</si>
  <si>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</si>
  <si>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</si>
  <si>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</si>
  <si>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</si>
  <si>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</si>
  <si>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</si>
  <si>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</si>
  <si>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</si>
  <si>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</si>
  <si>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</si>
  <si>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</si>
  <si>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</si>
  <si>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</si>
  <si>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</si>
  <si>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</si>
  <si>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</si>
  <si>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</si>
  <si>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</si>
  <si>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</si>
  <si>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</si>
  <si>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</si>
  <si>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</si>
  <si>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</si>
  <si>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</si>
  <si>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</si>
  <si>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</si>
  <si>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</si>
  <si>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</si>
  <si>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</si>
  <si>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</si>
  <si>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</si>
  <si>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</si>
  <si>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</si>
  <si>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</si>
  <si>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</si>
  <si>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</si>
  <si>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</si>
  <si>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</si>
  <si>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</si>
  <si>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</si>
  <si>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</si>
  <si>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</si>
  <si>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</si>
  <si>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</si>
  <si>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</si>
  <si>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</si>
  <si>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</si>
  <si>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</si>
  <si>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</si>
  <si>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</si>
  <si>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</si>
  <si>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</si>
  <si>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</si>
  <si>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</si>
  <si>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</si>
  <si>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</si>
  <si>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</si>
  <si>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</si>
  <si>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</si>
  <si>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</si>
  <si>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</si>
  <si>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</si>
  <si>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</si>
  <si>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</si>
  <si>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</si>
  <si>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</si>
  <si>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</si>
  <si>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</si>
  <si>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</si>
  <si>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</si>
  <si>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</si>
  <si>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</si>
  <si>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</si>
  <si>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</si>
  <si>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</si>
  <si>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</si>
  <si>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</si>
  <si>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</si>
  <si>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</si>
  <si>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</si>
  <si>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</si>
  <si>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</si>
  <si>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</si>
  <si>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</si>
  <si>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</si>
  <si>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</si>
  <si>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</si>
  <si>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</si>
  <si>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</si>
  <si>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</si>
  <si>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</si>
  <si>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</si>
  <si>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</si>
  <si>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</si>
  <si>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</si>
  <si>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</si>
  <si>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</si>
  <si>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</si>
  <si>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</si>
  <si>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</si>
  <si>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</si>
  <si>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</si>
  <si>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</si>
  <si>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</si>
  <si>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</si>
  <si>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</si>
  <si>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</si>
  <si>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</si>
  <si>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</si>
  <si>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</si>
  <si>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</si>
  <si>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</si>
  <si>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</si>
  <si>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</si>
  <si>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</si>
  <si>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</si>
  <si>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</si>
  <si>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</si>
  <si>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</si>
  <si>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</si>
  <si>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</si>
  <si>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</si>
  <si>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</si>
  <si>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</si>
  <si>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</si>
  <si>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</si>
  <si>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</si>
  <si>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</si>
  <si>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</si>
  <si>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</si>
  <si>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</si>
  <si>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</si>
  <si>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</si>
  <si>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</si>
  <si>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</si>
  <si>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</si>
  <si>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</si>
  <si>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</si>
  <si>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</si>
  <si>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</si>
  <si>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</si>
  <si>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</si>
  <si>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</si>
  <si>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</si>
  <si>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</si>
  <si>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</si>
  <si>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</si>
  <si>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</si>
  <si>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</si>
  <si>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</si>
  <si>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</si>
  <si>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</si>
  <si>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</si>
  <si>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</si>
  <si>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</si>
  <si>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</si>
  <si>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</si>
  <si>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</si>
  <si>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</si>
  <si>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</si>
  <si>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</si>
  <si>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</si>
  <si>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</si>
  <si>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</si>
  <si>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</si>
  <si>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</si>
  <si>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</si>
  <si>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</si>
  <si>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</si>
  <si>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</si>
  <si>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</si>
  <si>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</si>
  <si>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</si>
  <si>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</si>
  <si>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</si>
  <si>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</si>
  <si>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</si>
  <si>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</si>
  <si>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</si>
  <si>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</si>
  <si>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</si>
  <si>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</si>
  <si>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</si>
  <si>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</si>
  <si>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</si>
  <si>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</si>
  <si>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</si>
  <si>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</si>
  <si>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</si>
  <si>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</si>
  <si>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</si>
  <si>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</si>
  <si>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</si>
  <si>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</si>
  <si>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</si>
  <si>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</si>
  <si>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</si>
  <si>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</si>
  <si>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</si>
  <si>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</si>
  <si>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</si>
  <si>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</si>
  <si>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</si>
  <si>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</si>
  <si>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</si>
  <si>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</si>
  <si>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</si>
  <si>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</si>
  <si>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</si>
  <si>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</si>
  <si>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</si>
  <si>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</si>
  <si>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</si>
  <si>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</si>
  <si>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</si>
  <si>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</si>
  <si>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</si>
  <si>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</si>
  <si>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</si>
  <si>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</si>
  <si>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</si>
  <si>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</si>
  <si>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</si>
  <si>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</si>
  <si>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</si>
  <si>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</si>
  <si>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</si>
  <si>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</si>
  <si>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</si>
  <si>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</si>
  <si>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</si>
  <si>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</si>
  <si>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</si>
  <si>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</si>
  <si>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</si>
  <si>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</si>
  <si>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</si>
  <si>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</si>
  <si>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</si>
  <si>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</si>
  <si>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</si>
  <si>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</si>
  <si>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</si>
  <si>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</si>
  <si>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</si>
  <si>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</si>
  <si>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</si>
  <si>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</si>
  <si>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</si>
  <si>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</si>
  <si>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</si>
  <si>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</si>
  <si>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</si>
  <si>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</si>
  <si>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</si>
  <si>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</si>
  <si>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</si>
  <si>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</si>
  <si>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</si>
  <si>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</si>
  <si>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</si>
  <si>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</si>
  <si>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</si>
  <si>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</si>
  <si>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</si>
  <si>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</si>
  <si>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</si>
  <si>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</si>
  <si>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</si>
  <si>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</si>
  <si>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</si>
  <si>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</si>
  <si>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</si>
  <si>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</si>
  <si>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</si>
  <si>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</si>
  <si>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</si>
  <si>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</si>
  <si>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</si>
  <si>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</si>
  <si>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</si>
  <si>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</si>
  <si>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</si>
  <si>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</si>
  <si>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</si>
  <si>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</si>
  <si>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</si>
  <si>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</si>
  <si>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</si>
  <si>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</si>
  <si>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</si>
  <si>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</si>
  <si>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</si>
  <si>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</si>
  <si>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</si>
  <si>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</si>
  <si>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</si>
  <si>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</si>
  <si>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</si>
  <si>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</si>
  <si>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</si>
  <si>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</si>
  <si>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</si>
  <si>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</si>
  <si>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</si>
  <si>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</si>
  <si>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</si>
  <si>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</si>
  <si>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</si>
  <si>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</si>
  <si>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</si>
  <si>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</si>
  <si>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</si>
  <si>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</si>
  <si>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</si>
  <si>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</si>
  <si>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</si>
  <si>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</si>
  <si>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</si>
  <si>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</si>
  <si>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</si>
  <si>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</si>
  <si>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</si>
  <si>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</si>
  <si>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</si>
  <si>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</si>
  <si>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</si>
  <si>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</si>
  <si>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</si>
  <si>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</si>
  <si>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</si>
  <si>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</si>
  <si>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</si>
  <si>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</si>
  <si>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</si>
  <si>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</si>
  <si>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</si>
  <si>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</si>
  <si>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</si>
  <si>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</si>
  <si>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</si>
  <si>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</si>
  <si>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</si>
  <si>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</si>
  <si>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</si>
  <si>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</si>
  <si>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</si>
  <si>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</si>
  <si>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</si>
  <si>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</si>
  <si>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</si>
  <si>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</si>
  <si>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</si>
  <si>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</si>
  <si>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</si>
  <si>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</si>
  <si>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</si>
  <si>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</si>
  <si>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</si>
  <si>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</si>
  <si>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</si>
  <si>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</si>
  <si>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</si>
  <si>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</si>
  <si>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</si>
  <si>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</si>
  <si>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</si>
  <si>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</si>
  <si>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</si>
  <si>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</si>
  <si>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</si>
  <si>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</si>
  <si>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</si>
  <si>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</si>
  <si>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</si>
  <si>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</si>
  <si>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</si>
  <si>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</si>
  <si>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</si>
  <si>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</si>
  <si>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</si>
  <si>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</si>
  <si>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</si>
  <si>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</si>
  <si>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</si>
  <si>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</si>
  <si>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</si>
  <si>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</si>
  <si>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</si>
  <si>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</si>
  <si>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</si>
  <si>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</si>
  <si>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</si>
  <si>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</si>
  <si>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</si>
  <si>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</si>
  <si>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</si>
  <si>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</si>
  <si>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</si>
  <si>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</si>
  <si>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</si>
  <si>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</si>
  <si>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</si>
  <si>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</si>
  <si>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</si>
  <si>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</si>
  <si>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</si>
  <si>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</si>
  <si>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</si>
  <si>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</si>
  <si>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</si>
  <si>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</si>
  <si>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</si>
  <si>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</si>
  <si>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</si>
  <si>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</si>
  <si>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</si>
  <si>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</si>
  <si>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</si>
  <si>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</si>
  <si>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</si>
  <si>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</si>
  <si>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</si>
  <si>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</si>
  <si>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</si>
  <si>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</si>
  <si>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</si>
  <si>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</si>
  <si>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</si>
  <si>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</si>
  <si>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</si>
  <si>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</si>
  <si>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</si>
  <si>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</si>
  <si>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</si>
  <si>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</si>
  <si>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</si>
  <si>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</si>
  <si>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</si>
  <si>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</si>
  <si>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</si>
  <si>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</si>
  <si>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</si>
  <si>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</si>
  <si>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</si>
  <si>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</si>
  <si>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</si>
  <si>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</si>
  <si>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</si>
  <si>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</si>
  <si>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</si>
  <si>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</si>
  <si>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</si>
  <si>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</si>
  <si>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</si>
  <si>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</si>
  <si>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</si>
  <si>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</si>
  <si>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</si>
  <si>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</si>
  <si>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</si>
  <si>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</si>
  <si>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</si>
  <si>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</si>
  <si>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</si>
  <si>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</si>
  <si>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</si>
  <si>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</si>
  <si>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</si>
  <si>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</si>
  <si>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</si>
  <si>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</si>
  <si>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</si>
  <si>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</si>
  <si>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</si>
  <si>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</si>
  <si>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</si>
  <si>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</si>
  <si>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</si>
  <si>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</si>
  <si>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</si>
  <si>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</si>
  <si>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</si>
  <si>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</si>
  <si>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</si>
  <si>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</si>
  <si>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</si>
  <si>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</si>
  <si>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</si>
  <si>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</si>
  <si>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</si>
  <si>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</si>
  <si>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</si>
  <si>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</si>
  <si>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</si>
  <si>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</si>
  <si>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</si>
  <si>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</si>
  <si>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</si>
  <si>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</si>
  <si>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</si>
  <si>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</si>
  <si>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</si>
  <si>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</si>
  <si>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</si>
  <si>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</si>
  <si>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</si>
  <si>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</si>
  <si>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</si>
  <si>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</si>
  <si>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</si>
  <si>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</si>
  <si>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</si>
  <si>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</si>
  <si>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</si>
  <si>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</si>
  <si>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</si>
  <si>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</si>
  <si>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</si>
  <si>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</si>
  <si>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</si>
  <si>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</si>
  <si>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</si>
  <si>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</si>
  <si>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</si>
  <si>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</si>
  <si>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</si>
  <si>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</si>
  <si>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</si>
  <si>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</si>
  <si>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</si>
  <si>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</si>
  <si>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</si>
  <si>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</si>
  <si>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</si>
  <si>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</si>
  <si>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</si>
  <si>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</si>
  <si>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</si>
  <si>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</si>
  <si>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</si>
  <si>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</si>
  <si>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</si>
  <si>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</si>
  <si>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</si>
  <si>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</si>
  <si>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</si>
  <si>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</si>
  <si>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</si>
  <si>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</si>
  <si>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</si>
  <si>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</si>
  <si>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</si>
  <si>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</si>
  <si>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</si>
  <si>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</si>
  <si>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</si>
  <si>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</si>
  <si>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</si>
  <si>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</si>
  <si>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</si>
  <si>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</si>
  <si>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</si>
  <si>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</si>
  <si>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</si>
  <si>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</si>
  <si>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</si>
  <si>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</si>
  <si>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</si>
  <si>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</si>
  <si>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</si>
  <si>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</si>
  <si>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</si>
  <si>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</si>
  <si>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</si>
  <si>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</si>
  <si>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</si>
  <si>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</si>
  <si>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</si>
  <si>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</si>
  <si>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</si>
  <si>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</si>
  <si>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</si>
  <si>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</si>
  <si>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</si>
  <si>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</si>
  <si>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</si>
  <si>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</si>
  <si>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</si>
  <si>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</si>
  <si>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</si>
  <si>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</si>
  <si>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</si>
  <si>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</si>
  <si>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</si>
  <si>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</si>
  <si>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</si>
  <si>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</si>
  <si>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</si>
  <si>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</si>
  <si>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</si>
  <si>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</si>
  <si>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</si>
  <si>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</si>
  <si>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</si>
  <si>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</si>
  <si>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</si>
  <si>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</si>
  <si>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</si>
  <si>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</si>
  <si>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</si>
  <si>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</si>
  <si>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</si>
  <si>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</si>
  <si>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</si>
  <si>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</si>
  <si>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</si>
  <si>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</si>
  <si>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</si>
  <si>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</si>
  <si>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</si>
  <si>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</si>
  <si>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</si>
  <si>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</si>
  <si>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</si>
  <si>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</si>
  <si>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</si>
  <si>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</si>
  <si>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</si>
  <si>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</si>
  <si>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</si>
  <si>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</si>
  <si>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</si>
  <si>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</si>
  <si>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</si>
  <si>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</si>
  <si>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</si>
  <si>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</si>
  <si>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</si>
  <si>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</si>
  <si>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</si>
  <si>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</si>
  <si>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</si>
  <si>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</si>
  <si>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</si>
  <si>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</si>
  <si>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</si>
  <si>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</si>
  <si>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</si>
  <si>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</si>
  <si>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</si>
  <si>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</si>
  <si>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</si>
  <si>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</si>
  <si>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</si>
  <si>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</si>
  <si>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</si>
  <si>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</si>
  <si>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</si>
  <si>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</si>
  <si>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</si>
  <si>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</si>
  <si>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</si>
  <si>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</si>
  <si>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</si>
  <si>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</si>
  <si>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</si>
  <si>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</si>
  <si>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</si>
  <si>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</si>
  <si>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</si>
  <si>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</si>
  <si>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</si>
  <si>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</si>
  <si>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</si>
  <si>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</si>
  <si>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</si>
  <si>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</si>
  <si>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</si>
  <si>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</si>
  <si>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</si>
  <si>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</si>
  <si>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</si>
  <si>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</si>
  <si>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</si>
  <si>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</si>
  <si>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</si>
  <si>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</si>
  <si>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</si>
  <si>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</si>
  <si>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</si>
  <si>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</si>
  <si>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</si>
  <si>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</si>
  <si>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</si>
  <si>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</si>
  <si>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</si>
  <si>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</si>
  <si>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</si>
  <si>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</si>
  <si>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</si>
  <si>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</si>
  <si>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</si>
  <si>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</si>
  <si>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</si>
  <si>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</si>
  <si>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</si>
  <si>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</si>
  <si>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</si>
  <si>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</si>
  <si>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</si>
  <si>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</si>
  <si>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</si>
  <si>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</si>
  <si>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</si>
  <si>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</si>
  <si>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</si>
  <si>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</si>
  <si>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</si>
  <si>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</si>
  <si>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</si>
  <si>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</si>
  <si>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</si>
  <si>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</si>
  <si>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</si>
  <si>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</si>
  <si>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</si>
  <si>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</si>
  <si>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</si>
  <si>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</si>
  <si>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</si>
  <si>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</si>
  <si>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</si>
  <si>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</si>
  <si>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</si>
  <si>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</si>
  <si>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</si>
  <si>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</si>
  <si>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</si>
  <si>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</si>
  <si>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</si>
  <si>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</si>
  <si>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</si>
  <si>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</si>
  <si>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</si>
  <si>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</si>
  <si>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</si>
  <si>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</si>
  <si>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</si>
  <si>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</si>
  <si>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</si>
  <si>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</si>
  <si>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</si>
  <si>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</si>
  <si>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</si>
  <si>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</si>
  <si>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</si>
  <si>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</si>
  <si>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</si>
  <si>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</si>
  <si>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</si>
  <si>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</si>
  <si>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</si>
  <si>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</si>
  <si>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</si>
  <si>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</si>
  <si>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</si>
  <si>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</si>
  <si>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</si>
  <si>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</si>
  <si>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</si>
  <si>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</si>
  <si>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</si>
  <si>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</si>
  <si>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</si>
  <si>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</si>
  <si>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</si>
  <si>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</si>
  <si>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</si>
  <si>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</si>
  <si>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</si>
  <si>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</si>
  <si>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</si>
  <si>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</si>
  <si>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</si>
  <si>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</si>
  <si>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</si>
  <si>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</si>
  <si>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</si>
  <si>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</si>
  <si>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</si>
  <si>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</si>
  <si>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</si>
  <si>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</si>
  <si>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</si>
  <si>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</si>
  <si>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</si>
  <si>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</si>
  <si>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</si>
  <si>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</si>
  <si>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</si>
  <si>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</si>
  <si>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</si>
  <si>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</si>
  <si>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</si>
  <si>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</si>
  <si>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</si>
  <si>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</si>
  <si>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</si>
  <si>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</si>
  <si>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</si>
  <si>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</si>
  <si>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</si>
  <si>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</si>
  <si>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</si>
  <si>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</si>
  <si>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</si>
  <si>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</si>
  <si>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</si>
  <si>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</si>
  <si>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</si>
  <si>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</si>
  <si>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</si>
  <si>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</si>
  <si>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</si>
  <si>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</si>
  <si>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</si>
  <si>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</si>
  <si>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</si>
  <si>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</si>
  <si>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</si>
  <si>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</si>
  <si>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</si>
  <si>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</si>
  <si>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</si>
  <si>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</si>
  <si>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</si>
  <si>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</si>
  <si>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</si>
  <si>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</si>
  <si>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</si>
  <si>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</si>
  <si>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</si>
  <si>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</si>
  <si>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</si>
  <si>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</si>
  <si>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</si>
  <si>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</si>
  <si>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</si>
  <si>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</si>
  <si>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</si>
  <si>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</si>
  <si>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</si>
  <si>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</si>
  <si>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</si>
  <si>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</si>
  <si>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</si>
  <si>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</si>
  <si>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</si>
  <si>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</si>
  <si>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</si>
  <si>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</si>
  <si>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</si>
  <si>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</si>
  <si>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</si>
  <si>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</si>
  <si>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</si>
  <si>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</si>
  <si>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</si>
  <si>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</si>
  <si>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</si>
  <si>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</si>
  <si>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</si>
  <si>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</si>
  <si>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</si>
  <si>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</si>
  <si>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</si>
  <si>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</si>
  <si>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</si>
  <si>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</si>
  <si>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</si>
  <si>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</si>
  <si>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</si>
  <si>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</si>
  <si>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</si>
  <si>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</si>
  <si>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</si>
  <si>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</si>
  <si>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</si>
  <si>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</si>
  <si>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</si>
  <si>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</si>
  <si>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</si>
  <si>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</si>
  <si>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</si>
  <si>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</si>
  <si>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</si>
  <si>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</si>
  <si>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</si>
  <si>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</si>
  <si>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</si>
  <si>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</si>
  <si>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</si>
  <si>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</si>
  <si>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</si>
  <si>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</si>
  <si>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</si>
  <si>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</si>
  <si>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</si>
  <si>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</si>
  <si>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</si>
  <si>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</si>
  <si>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</si>
  <si>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</si>
  <si>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</si>
  <si>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</si>
  <si>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</si>
  <si>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</si>
  <si>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</si>
  <si>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</si>
  <si>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</si>
  <si>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</si>
  <si>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</si>
  <si>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</si>
  <si>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</si>
  <si>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</si>
  <si>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</si>
  <si>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</si>
  <si>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</si>
  <si>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</si>
  <si>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</si>
  <si>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</si>
  <si>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</si>
  <si>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</si>
  <si>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</si>
  <si>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</si>
  <si>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</si>
  <si>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</si>
  <si>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</si>
  <si>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</si>
  <si>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</si>
  <si>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</si>
  <si>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</si>
  <si>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</si>
  <si>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</si>
  <si>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</si>
  <si>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</si>
  <si>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</si>
  <si>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</si>
  <si>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</si>
  <si>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</si>
  <si>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</si>
  <si>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</si>
  <si>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</si>
  <si>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</si>
  <si>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</si>
  <si>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</si>
  <si>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</si>
  <si>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</si>
  <si>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</si>
  <si>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</si>
  <si>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</si>
  <si>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</si>
  <si>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</si>
  <si>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</si>
  <si>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</si>
  <si>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</si>
  <si>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</si>
  <si>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</si>
  <si>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</si>
  <si>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</si>
  <si>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</si>
  <si>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</si>
  <si>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</si>
  <si>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</si>
  <si>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</si>
  <si>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</si>
  <si>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</si>
  <si>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</si>
  <si>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</si>
  <si>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</si>
  <si>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</si>
  <si>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</si>
  <si>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</si>
  <si>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</si>
  <si>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</si>
  <si>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</si>
  <si>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</si>
  <si>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</si>
  <si>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</si>
  <si>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</si>
  <si>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</si>
  <si>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</si>
  <si>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</si>
  <si>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</si>
  <si>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</si>
  <si>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</si>
  <si>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</si>
  <si>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</si>
  <si>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</si>
  <si>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</si>
  <si>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</si>
  <si>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</si>
  <si>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</si>
  <si>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</si>
  <si>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</si>
  <si>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</si>
  <si>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</si>
  <si>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</si>
  <si>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</si>
  <si>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</si>
  <si>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</si>
  <si>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</si>
  <si>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</si>
  <si>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</si>
  <si>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</si>
  <si>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</si>
  <si>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</si>
  <si>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</si>
  <si>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</si>
  <si>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</si>
  <si>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</si>
  <si>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</si>
  <si>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</si>
  <si>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</si>
  <si>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</si>
  <si>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</si>
  <si>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</si>
  <si>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</si>
  <si>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</si>
  <si>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</si>
  <si>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</si>
  <si>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</si>
  <si>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</si>
  <si>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</si>
  <si>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</si>
  <si>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</si>
  <si>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</si>
  <si>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</si>
  <si>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</si>
  <si>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</si>
  <si>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</si>
  <si>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</si>
  <si>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</si>
  <si>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</si>
  <si>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</si>
  <si>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</si>
  <si>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</si>
  <si>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</si>
  <si>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</si>
  <si>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</si>
  <si>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</si>
  <si>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</si>
  <si>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</si>
  <si>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</si>
  <si>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</si>
  <si>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</si>
  <si>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</si>
  <si>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</si>
  <si>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</si>
  <si>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</si>
  <si>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</si>
  <si>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</si>
  <si>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</si>
  <si>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</si>
  <si>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</si>
  <si>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</si>
  <si>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</si>
  <si>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</si>
  <si>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</si>
  <si>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</si>
  <si>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</si>
  <si>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</si>
  <si>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</si>
  <si>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</si>
  <si>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</si>
  <si>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</si>
  <si>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</si>
  <si>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</si>
  <si>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</si>
  <si>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</si>
  <si>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</si>
  <si>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</si>
  <si>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</si>
  <si>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</si>
  <si>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</si>
  <si>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</si>
  <si>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</si>
  <si>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</si>
  <si>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</si>
  <si>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</si>
  <si>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</si>
  <si>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</si>
  <si>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</si>
  <si>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</si>
  <si>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</si>
  <si>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</si>
  <si>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</si>
  <si>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</si>
  <si>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</si>
  <si>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</si>
  <si>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</si>
  <si>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</si>
  <si>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</si>
  <si>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</si>
  <si>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</si>
  <si>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</si>
  <si>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</si>
  <si>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</si>
  <si>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</si>
  <si>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</si>
  <si>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</si>
  <si>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</si>
  <si>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</si>
  <si>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</si>
  <si>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</si>
  <si>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</si>
  <si>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</si>
  <si>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</si>
  <si>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</si>
  <si>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</si>
  <si>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</si>
  <si>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</si>
  <si>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</si>
  <si>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</si>
  <si>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</si>
  <si>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</si>
  <si>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</si>
  <si>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</si>
  <si>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</si>
  <si>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</si>
  <si>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</si>
  <si>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</si>
  <si>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</si>
  <si>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</si>
  <si>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</si>
  <si>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</si>
  <si>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</si>
  <si>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</si>
  <si>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</si>
  <si>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</si>
  <si>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</si>
  <si>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</si>
  <si>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</si>
  <si>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</si>
  <si>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</si>
  <si>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</si>
  <si>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</si>
  <si>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</si>
  <si>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</si>
  <si>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</si>
  <si>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</si>
  <si>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</si>
  <si>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</si>
  <si>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</si>
  <si>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</si>
  <si>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</si>
  <si>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</si>
  <si>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</si>
  <si>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</si>
  <si>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</si>
  <si>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</si>
  <si>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</si>
  <si>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</si>
  <si>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</si>
  <si>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</si>
  <si>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</si>
  <si>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</si>
  <si>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</si>
  <si>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</si>
  <si>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</si>
  <si>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</si>
  <si>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</si>
  <si>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</si>
  <si>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</si>
  <si>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</si>
  <si>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</si>
  <si>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</si>
  <si>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</si>
  <si>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</si>
  <si>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</si>
  <si>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</si>
  <si>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</si>
  <si>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</si>
  <si>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</si>
  <si>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</si>
  <si>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</si>
  <si>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</si>
  <si>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</si>
  <si>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</si>
  <si>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</si>
  <si>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</si>
  <si>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</si>
  <si>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</si>
  <si>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</si>
  <si>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</si>
  <si>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</si>
  <si>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</si>
  <si>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</si>
  <si>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</si>
  <si>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</si>
  <si>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</si>
  <si>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</si>
  <si>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</si>
  <si>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</si>
  <si>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</si>
  <si>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</si>
  <si>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</si>
  <si>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</si>
  <si>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</si>
  <si>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</si>
  <si>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</si>
  <si>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</si>
  <si>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</si>
  <si>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</si>
  <si>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</si>
  <si>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</si>
  <si>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</si>
  <si>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</si>
  <si>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</si>
  <si>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</si>
  <si>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</si>
  <si>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</si>
  <si>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</si>
  <si>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</si>
  <si>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</si>
  <si>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</si>
  <si>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</si>
  <si>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</si>
  <si>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</si>
  <si>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</si>
  <si>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</si>
  <si>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</si>
  <si>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</si>
  <si>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</si>
  <si>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</si>
  <si>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</si>
  <si>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</si>
  <si>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</si>
  <si>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</si>
  <si>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</si>
  <si>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</si>
  <si>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</si>
  <si>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</si>
  <si>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</si>
  <si>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</si>
  <si>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</si>
  <si>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</si>
  <si>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</si>
  <si>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</si>
  <si>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</si>
  <si>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</si>
  <si>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</si>
  <si>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</si>
  <si>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</si>
  <si>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</si>
  <si>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</si>
  <si>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</si>
  <si>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</si>
  <si>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</si>
  <si>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</si>
  <si>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</si>
  <si>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</si>
  <si>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</si>
  <si>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</si>
  <si>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</si>
  <si>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</si>
  <si>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</si>
  <si>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</si>
  <si>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</si>
  <si>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</si>
  <si>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</si>
  <si>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</si>
  <si>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</si>
  <si>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</si>
  <si>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</si>
  <si>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</si>
  <si>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</si>
  <si>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</si>
  <si>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</si>
  <si>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</si>
  <si>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</si>
  <si>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</si>
  <si>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</si>
  <si>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</si>
  <si>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</si>
  <si>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</si>
  <si>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</si>
  <si>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</si>
  <si>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</si>
  <si>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</si>
  <si>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</si>
  <si>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</si>
  <si>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</si>
  <si>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</si>
  <si>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</si>
  <si>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</si>
  <si>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</si>
  <si>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</si>
  <si>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</si>
  <si>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</si>
  <si>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</si>
  <si>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</si>
  <si>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</si>
  <si>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</si>
  <si>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</si>
  <si>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</si>
  <si>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</si>
  <si>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</si>
  <si>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</si>
  <si>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</si>
  <si>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</si>
  <si>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</si>
  <si>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</si>
  <si>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</si>
  <si>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</si>
  <si>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</si>
  <si>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</si>
  <si>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</si>
  <si>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</si>
  <si>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</si>
  <si>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</si>
  <si>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</si>
  <si>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</si>
  <si>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</si>
  <si>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</si>
  <si>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</si>
  <si>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</si>
  <si>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</si>
  <si>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</si>
  <si>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</si>
  <si>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</si>
  <si>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</si>
  <si>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</si>
  <si>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</si>
  <si>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</si>
  <si>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</si>
  <si>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</si>
  <si>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</si>
  <si>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</si>
  <si>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</si>
  <si>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</si>
  <si>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</si>
  <si>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</si>
  <si>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</si>
  <si>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</si>
  <si>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</si>
  <si>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</si>
  <si>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</si>
  <si>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</si>
  <si>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</si>
  <si>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</si>
  <si>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</si>
  <si>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</si>
  <si>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</si>
  <si>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</si>
  <si>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</si>
  <si>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</si>
  <si>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</si>
  <si>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</si>
  <si>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</si>
  <si>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</si>
  <si>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</si>
  <si>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</si>
  <si>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</si>
  <si>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</si>
  <si>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</si>
  <si>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</si>
  <si>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</si>
  <si>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</si>
  <si>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</si>
  <si>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</si>
  <si>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</si>
  <si>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</si>
  <si>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</si>
  <si>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</si>
  <si>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</si>
  <si>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</si>
  <si>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</si>
  <si>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</si>
  <si>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</si>
  <si>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</si>
  <si>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</si>
  <si>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</si>
  <si>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</si>
  <si>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</si>
  <si>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</si>
  <si>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</si>
  <si>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</si>
  <si>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</si>
  <si>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</si>
  <si>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</si>
  <si>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</si>
  <si>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</si>
  <si>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</si>
  <si>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</si>
  <si>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</si>
  <si>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</si>
  <si>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</si>
  <si>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</si>
  <si>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</si>
  <si>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</si>
  <si>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</si>
  <si>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</si>
  <si>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</si>
  <si>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</si>
  <si>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</si>
  <si>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</si>
  <si>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</si>
  <si>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</si>
  <si>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</si>
  <si>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</si>
  <si>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</si>
  <si>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</si>
  <si>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</si>
  <si>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</si>
  <si>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</si>
  <si>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</si>
  <si>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</si>
  <si>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</si>
  <si>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</si>
  <si>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</si>
  <si>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</si>
  <si>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</si>
  <si>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</si>
  <si>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</si>
  <si>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</si>
  <si>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</si>
  <si>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</si>
  <si>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</si>
  <si>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</si>
  <si>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</si>
  <si>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</si>
  <si>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</si>
  <si>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</si>
  <si>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</si>
  <si>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</si>
  <si>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</si>
  <si>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</si>
  <si>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</si>
  <si>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</si>
  <si>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</si>
  <si>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</si>
  <si>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</si>
  <si>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</si>
  <si>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</si>
  <si>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</si>
  <si>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</si>
  <si>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</si>
  <si>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</si>
  <si>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</si>
  <si>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</si>
  <si>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</si>
  <si>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</si>
  <si>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</si>
  <si>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</si>
  <si>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</si>
  <si>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</si>
  <si>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</si>
  <si>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</si>
  <si>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</si>
  <si>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</si>
  <si>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</si>
  <si>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</si>
  <si>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</si>
  <si>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</si>
  <si>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</si>
  <si>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</si>
  <si>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</si>
  <si>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</si>
  <si>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</si>
  <si>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</si>
  <si>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</si>
  <si>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</si>
  <si>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</si>
  <si>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</si>
  <si>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</si>
  <si>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</si>
  <si>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</si>
  <si>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</si>
  <si>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</si>
  <si>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</si>
  <si>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</si>
  <si>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</si>
  <si>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</si>
  <si>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</si>
  <si>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</si>
  <si>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</si>
  <si>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</si>
  <si>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</si>
  <si>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</si>
  <si>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</si>
  <si>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</si>
  <si>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</si>
  <si>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</si>
  <si>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</si>
  <si>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</si>
  <si>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</si>
  <si>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</si>
  <si>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</si>
  <si>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</si>
  <si>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</si>
  <si>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</si>
  <si>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</si>
  <si>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</si>
  <si>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</si>
  <si>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</si>
  <si>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</si>
  <si>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</si>
  <si>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</si>
  <si>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</si>
  <si>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</si>
  <si>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</si>
  <si>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</si>
  <si>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</si>
  <si>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</si>
  <si>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</si>
  <si>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</si>
  <si>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</si>
  <si>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</si>
  <si>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</si>
  <si>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</si>
  <si>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</si>
  <si>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</si>
  <si>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</si>
  <si>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</si>
  <si>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</si>
  <si>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</si>
  <si>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</si>
  <si>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</si>
  <si>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</si>
  <si>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</si>
  <si>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</si>
  <si>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</si>
  <si>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</si>
  <si>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</si>
  <si>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</si>
  <si>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</si>
  <si>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</si>
  <si>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</si>
  <si>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</si>
  <si>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</si>
  <si>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</si>
  <si>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</si>
  <si>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</si>
  <si>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</si>
  <si>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</si>
  <si>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</si>
  <si>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</si>
  <si>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</si>
  <si>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</si>
  <si>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</si>
  <si>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</si>
  <si>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</si>
  <si>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</si>
  <si>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</si>
  <si>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</si>
  <si>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</si>
  <si>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</si>
  <si>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</si>
  <si>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</si>
  <si>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</si>
  <si>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</si>
  <si>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</si>
  <si>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</si>
  <si>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</si>
  <si>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</si>
  <si>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</si>
  <si>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</si>
  <si>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</si>
  <si>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</si>
  <si>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</si>
  <si>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</si>
  <si>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</si>
  <si>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</si>
  <si>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</si>
  <si>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</si>
  <si>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</si>
  <si>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</si>
  <si>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</si>
  <si>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</si>
  <si>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</si>
  <si>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</si>
  <si>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</si>
  <si>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</si>
  <si>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</si>
  <si>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</si>
  <si>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</si>
  <si>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</si>
  <si>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</si>
  <si>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</si>
  <si>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</si>
  <si>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</si>
  <si>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</si>
  <si>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</si>
  <si>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</si>
  <si>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</si>
  <si>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</si>
  <si>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</si>
  <si>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</si>
  <si>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</si>
  <si>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</si>
  <si>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</si>
  <si>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</si>
  <si>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</si>
  <si>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</si>
  <si>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</si>
  <si>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</si>
  <si>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</si>
  <si>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</si>
  <si>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</si>
  <si>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</si>
  <si>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</si>
  <si>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</si>
  <si>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</si>
  <si>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</si>
  <si>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</si>
  <si>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</si>
  <si>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</si>
  <si>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</si>
  <si>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</si>
  <si>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</si>
  <si>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</si>
  <si>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</si>
  <si>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</si>
  <si>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</si>
  <si>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</si>
  <si>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</si>
  <si>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</si>
  <si>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</si>
  <si>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</si>
  <si>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</si>
  <si>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</si>
  <si>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</si>
  <si>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</si>
  <si>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</si>
  <si>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</si>
  <si>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</si>
  <si>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</si>
  <si>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</si>
  <si>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</si>
  <si>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</si>
  <si>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</si>
  <si>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</si>
  <si>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</si>
  <si>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</si>
  <si>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</si>
  <si>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</si>
  <si>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</si>
  <si>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</si>
  <si>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</si>
  <si>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</si>
  <si>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</si>
  <si>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</si>
  <si>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</si>
  <si>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</si>
  <si>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</si>
  <si>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</si>
  <si>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</si>
  <si>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</si>
  <si>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</si>
  <si>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</si>
  <si>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</si>
  <si>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</si>
  <si>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</si>
  <si>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</si>
  <si>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</si>
  <si>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</si>
  <si>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</si>
  <si>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</si>
  <si>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</si>
  <si>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</si>
  <si>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</si>
  <si>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</si>
  <si>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</si>
  <si>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</si>
  <si>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</si>
  <si>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</si>
  <si>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</si>
  <si>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</si>
  <si>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</si>
  <si>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</si>
  <si>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</si>
  <si>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</si>
  <si>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</si>
  <si>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</si>
  <si>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</si>
  <si>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</si>
  <si>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</si>
  <si>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</si>
  <si>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</si>
  <si>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</si>
  <si>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</si>
  <si>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</si>
  <si>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</si>
  <si>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</si>
  <si>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</si>
  <si>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</si>
  <si>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</si>
  <si>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</si>
  <si>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</si>
  <si>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</si>
  <si>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</si>
  <si>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</si>
  <si>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</si>
  <si>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</si>
  <si>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</si>
  <si>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</si>
  <si>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</si>
  <si>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</si>
  <si>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</si>
  <si>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</si>
  <si>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</si>
  <si>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</si>
  <si>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</si>
  <si>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</si>
  <si>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</si>
  <si>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</si>
  <si>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</si>
  <si>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</si>
  <si>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</si>
  <si>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</si>
  <si>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</si>
  <si>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</si>
  <si>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</si>
  <si>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</si>
  <si>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</si>
  <si>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</si>
  <si>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</si>
  <si>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</si>
  <si>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</si>
  <si>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</si>
  <si>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</si>
  <si>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</si>
  <si>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</si>
  <si>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</si>
  <si>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</si>
  <si>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</si>
  <si>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</si>
  <si>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</si>
  <si>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</si>
  <si>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</si>
  <si>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</si>
  <si>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</si>
  <si>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</si>
  <si>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</si>
  <si>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</si>
  <si>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</si>
  <si>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</si>
  <si>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</si>
  <si>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</si>
  <si>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</si>
  <si>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</si>
  <si>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</si>
  <si>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</si>
  <si>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</si>
  <si>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</si>
  <si>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</si>
  <si>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</si>
  <si>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</si>
  <si>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</si>
  <si>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</si>
  <si>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</si>
  <si>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</si>
  <si>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</si>
  <si>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</si>
  <si>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</si>
  <si>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</si>
  <si>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</si>
  <si>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</si>
  <si>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</si>
  <si>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</si>
  <si>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</si>
  <si>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</si>
  <si>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</si>
  <si>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</si>
  <si>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</si>
  <si>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</si>
  <si>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</si>
  <si>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</si>
  <si>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</si>
  <si>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</si>
  <si>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</si>
  <si>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</si>
  <si>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</si>
  <si>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</si>
  <si>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</si>
  <si>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</si>
  <si>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</si>
  <si>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</si>
  <si>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</si>
  <si>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</si>
  <si>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</si>
  <si>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</si>
  <si>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</si>
  <si>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</si>
  <si>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</si>
  <si>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</si>
  <si>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</si>
  <si>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</si>
  <si>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</si>
  <si>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</si>
  <si>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</si>
  <si>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</si>
  <si>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</si>
  <si>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</si>
  <si>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</si>
  <si>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</si>
  <si>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</si>
  <si>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</si>
  <si>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</si>
  <si>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</si>
  <si>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</si>
  <si>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</si>
  <si>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</si>
  <si>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</si>
  <si>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</si>
  <si>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</si>
  <si>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</si>
  <si>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</si>
  <si>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</si>
  <si>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</si>
  <si>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</si>
  <si>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</si>
  <si>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</si>
  <si>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</si>
  <si>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</si>
  <si>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</si>
  <si>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</si>
  <si>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</si>
  <si>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</si>
  <si>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</si>
  <si>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</si>
  <si>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</si>
  <si>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</si>
  <si>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</si>
  <si>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</si>
  <si>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</si>
  <si>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</si>
  <si>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</si>
  <si>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</si>
  <si>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</si>
  <si>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</si>
  <si>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</si>
  <si>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</si>
  <si>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</si>
  <si>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</si>
  <si>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</si>
  <si>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</si>
  <si>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</si>
  <si>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</si>
  <si>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</si>
  <si>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</si>
  <si>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</si>
  <si>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</si>
  <si>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</si>
  <si>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</si>
  <si>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</si>
  <si>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</si>
  <si>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</si>
  <si>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</si>
  <si>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</si>
  <si>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</si>
  <si>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</si>
  <si>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</si>
  <si>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</si>
  <si>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</si>
  <si>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</si>
  <si>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</si>
  <si>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</si>
  <si>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</si>
  <si>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</si>
  <si>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</si>
  <si>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</si>
  <si>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</si>
  <si>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</si>
  <si>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</si>
  <si>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</si>
  <si>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</si>
  <si>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</si>
  <si>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</si>
  <si>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</si>
  <si>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</si>
  <si>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</si>
  <si>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</si>
  <si>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</si>
  <si>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</si>
  <si>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</si>
  <si>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</si>
  <si>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</si>
  <si>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</si>
  <si>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</si>
  <si>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</si>
  <si>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</si>
  <si>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</si>
  <si>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</si>
  <si>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</si>
  <si>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</si>
  <si>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</si>
  <si>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</si>
  <si>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</si>
  <si>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</si>
  <si>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</si>
  <si>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</si>
  <si>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</si>
  <si>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</si>
  <si>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</si>
  <si>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</si>
  <si>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</si>
  <si>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</si>
  <si>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</si>
  <si>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</si>
  <si>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</si>
  <si>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</si>
  <si>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</si>
  <si>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</si>
  <si>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</si>
  <si>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</si>
  <si>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</si>
  <si>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</si>
  <si>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</si>
  <si>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</si>
  <si>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</si>
  <si>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</si>
  <si>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</si>
  <si>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</si>
  <si>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</si>
  <si>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</si>
  <si>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</si>
  <si>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</si>
  <si>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</si>
  <si>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</si>
  <si>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</si>
  <si>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</si>
  <si>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</si>
  <si>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</si>
  <si>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</si>
  <si>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</si>
  <si>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</si>
  <si>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</si>
  <si>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</si>
  <si>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</si>
  <si>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</si>
  <si>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</si>
  <si>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</si>
  <si>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</si>
  <si>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</si>
  <si>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</si>
  <si>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</si>
  <si>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</si>
  <si>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</si>
  <si>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</si>
  <si>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</si>
  <si>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</si>
  <si>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</si>
  <si>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</si>
  <si>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</si>
  <si>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</si>
  <si>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</si>
  <si>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</si>
  <si>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</si>
  <si>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</si>
  <si>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</si>
  <si>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</si>
  <si>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</si>
  <si>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</si>
  <si>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</si>
  <si>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</si>
  <si>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</si>
  <si>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</si>
  <si>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</si>
  <si>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</si>
  <si>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</si>
  <si>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</si>
  <si>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</si>
  <si>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</si>
  <si>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</si>
  <si>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</si>
  <si>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</si>
  <si>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</si>
  <si>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</si>
  <si>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</si>
  <si>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</si>
  <si>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</si>
  <si>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</si>
  <si>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</si>
  <si>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</si>
  <si>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</si>
  <si>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</si>
  <si>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</si>
  <si>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</si>
  <si>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</si>
  <si>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</si>
  <si>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</si>
  <si>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</si>
  <si>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</si>
  <si>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</si>
  <si>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</si>
  <si>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</si>
  <si>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</si>
  <si>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</si>
  <si>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</si>
  <si>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</si>
  <si>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</si>
  <si>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</si>
  <si>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</si>
  <si>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</si>
  <si>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</si>
  <si>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</si>
  <si>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</si>
  <si>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</si>
  <si>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</si>
  <si>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</si>
  <si>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</si>
  <si>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</si>
  <si>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</si>
  <si>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</si>
  <si>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</si>
  <si>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</si>
  <si>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</si>
  <si>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</si>
  <si>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</si>
  <si>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</si>
  <si>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</si>
  <si>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</si>
  <si>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</si>
  <si>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</si>
  <si>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</si>
  <si>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</si>
  <si>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</si>
  <si>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</si>
  <si>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</si>
  <si>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</si>
  <si>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</si>
  <si>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</si>
  <si>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</si>
  <si>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</si>
  <si>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</si>
  <si>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</si>
  <si>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</si>
  <si>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</si>
  <si>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</si>
  <si>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</si>
  <si>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</si>
  <si>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</si>
  <si>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</si>
  <si>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</si>
  <si>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</si>
  <si>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</si>
  <si>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</si>
  <si>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</si>
  <si>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</si>
  <si>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</si>
  <si>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</si>
  <si>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</si>
  <si>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</si>
  <si>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</si>
  <si>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</si>
  <si>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</si>
  <si>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</si>
  <si>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</si>
  <si>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</si>
  <si>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</si>
  <si>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</si>
  <si>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</si>
  <si>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</si>
  <si>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</si>
  <si>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</si>
  <si>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</si>
  <si>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</si>
  <si>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</si>
  <si>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</si>
  <si>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</si>
  <si>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</si>
  <si>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</si>
  <si>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</si>
  <si>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</si>
  <si>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</si>
  <si>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</si>
  <si>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</si>
  <si>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</si>
  <si>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</si>
  <si>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</si>
  <si>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</si>
  <si>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</si>
  <si>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</si>
  <si>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</si>
  <si>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</si>
  <si>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</si>
  <si>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</si>
  <si>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</si>
  <si>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</si>
  <si>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</si>
  <si>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</si>
  <si>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</si>
  <si>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</si>
  <si>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</si>
  <si>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</si>
  <si>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</si>
  <si>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</si>
  <si>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</si>
  <si>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</si>
  <si>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</si>
  <si>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</si>
  <si>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</si>
  <si>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</si>
  <si>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</si>
  <si>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</si>
  <si>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</si>
  <si>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</si>
  <si>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</si>
  <si>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</si>
  <si>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</si>
  <si>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</si>
  <si>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</si>
  <si>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</si>
  <si>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</si>
  <si>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</si>
  <si>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</si>
  <si>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</si>
  <si>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</si>
  <si>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</si>
  <si>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</si>
  <si>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</si>
  <si>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</si>
  <si>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</si>
  <si>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</si>
  <si>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</si>
  <si>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</si>
  <si>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</si>
  <si>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</si>
  <si>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</si>
  <si>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</si>
  <si>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</si>
  <si>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</si>
  <si>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</si>
  <si>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</si>
  <si>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</si>
  <si>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</si>
  <si>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</si>
  <si>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</si>
  <si>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</si>
  <si>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</si>
  <si>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</si>
  <si>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</si>
  <si>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</si>
  <si>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</si>
  <si>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</si>
  <si>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</si>
  <si>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</si>
  <si>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</si>
  <si>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</si>
  <si>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</si>
  <si>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</si>
  <si>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</si>
  <si>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</si>
  <si>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</si>
  <si>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</si>
  <si>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</si>
  <si>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</si>
  <si>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</si>
  <si>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</si>
  <si>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</si>
  <si>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</si>
  <si>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</si>
  <si>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</si>
  <si>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</si>
  <si>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</si>
  <si>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</si>
  <si>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</si>
  <si>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</si>
  <si>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</si>
  <si>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</si>
  <si>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</si>
  <si>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</si>
  <si>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</si>
  <si>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</si>
  <si>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</si>
  <si>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</si>
  <si>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</si>
  <si>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</si>
  <si>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</si>
  <si>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</si>
  <si>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</si>
  <si>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</si>
  <si>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</si>
  <si>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</si>
  <si>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</si>
  <si>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</si>
  <si>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</si>
  <si>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</si>
  <si>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</si>
  <si>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</si>
  <si>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</si>
  <si>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</si>
  <si>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</si>
  <si>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</si>
  <si>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</si>
  <si>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</si>
  <si>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</si>
  <si>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</si>
  <si>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</si>
  <si>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</si>
  <si>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</si>
  <si>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</si>
  <si>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</si>
  <si>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</si>
  <si>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</si>
  <si>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</si>
  <si>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</si>
  <si>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</si>
  <si>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</si>
  <si>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</si>
  <si>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</si>
  <si>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</si>
  <si>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</si>
  <si>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</si>
  <si>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</si>
  <si>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</si>
  <si>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</si>
  <si>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</si>
  <si>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</si>
  <si>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</si>
  <si>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</si>
  <si>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</si>
  <si>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</si>
  <si>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</si>
  <si>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</si>
  <si>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</si>
  <si>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</si>
  <si>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</si>
  <si>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</si>
  <si>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</si>
  <si>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</si>
  <si>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</si>
  <si>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</si>
  <si>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</si>
  <si>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</si>
  <si>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</si>
  <si>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</si>
  <si>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</si>
  <si>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</si>
  <si>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</si>
  <si>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</si>
  <si>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</si>
  <si>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</si>
  <si>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</si>
  <si>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</si>
  <si>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</si>
  <si>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</si>
  <si>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</si>
  <si>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</si>
  <si>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</si>
  <si>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</si>
  <si>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</si>
  <si>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</si>
  <si>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</si>
  <si>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</si>
  <si>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</si>
  <si>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</si>
  <si>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</si>
  <si>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</si>
  <si>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</si>
  <si>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</si>
  <si>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</si>
  <si>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</si>
  <si>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</si>
  <si>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</si>
  <si>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</si>
  <si>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</si>
  <si>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</si>
  <si>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</si>
  <si>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</si>
  <si>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</si>
  <si>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</si>
  <si>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</si>
  <si>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</si>
  <si>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</si>
  <si>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</si>
  <si>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</si>
  <si>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</si>
  <si>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</si>
  <si>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</si>
  <si>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</si>
  <si>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</si>
  <si>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</si>
  <si>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</si>
  <si>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</si>
  <si>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</si>
  <si>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</si>
  <si>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</si>
  <si>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</si>
  <si>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</si>
  <si>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</si>
  <si>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</si>
  <si>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</si>
  <si>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</si>
  <si>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</si>
  <si>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</si>
  <si>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</si>
  <si>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</si>
  <si>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</si>
  <si>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</si>
  <si>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</si>
  <si>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</si>
  <si>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</si>
  <si>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</si>
  <si>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</si>
  <si>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</si>
  <si>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</si>
  <si>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</si>
  <si>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</si>
  <si>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</si>
  <si>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</si>
  <si>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</si>
  <si>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</si>
  <si>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</si>
  <si>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</si>
  <si>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</si>
  <si>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</si>
  <si>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</si>
  <si>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</si>
  <si>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</si>
  <si>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</si>
  <si>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</si>
  <si>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</si>
  <si>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</si>
  <si>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</si>
  <si>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</si>
  <si>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</si>
  <si>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</si>
  <si>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</si>
  <si>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</si>
  <si>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</si>
  <si>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</si>
  <si>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</si>
  <si>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</si>
  <si>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</si>
  <si>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</si>
  <si>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</si>
  <si>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</si>
  <si>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</si>
  <si>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</si>
  <si>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</si>
  <si>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</si>
  <si>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</si>
  <si>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</si>
  <si>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</si>
  <si>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</si>
  <si>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</si>
  <si>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</si>
  <si>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</si>
  <si>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</si>
  <si>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</si>
  <si>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</si>
  <si>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</si>
  <si>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</si>
  <si>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</si>
  <si>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</si>
  <si>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</si>
  <si>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</si>
  <si>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</si>
  <si>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</si>
  <si>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</si>
  <si>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</si>
  <si>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</si>
  <si>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</si>
  <si>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</si>
  <si>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</si>
  <si>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</si>
  <si>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</si>
  <si>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</si>
  <si>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</si>
  <si>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</si>
  <si>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</si>
  <si>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</si>
  <si>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</si>
  <si>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</si>
  <si>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</si>
  <si>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</si>
  <si>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</si>
  <si>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</si>
  <si>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</si>
  <si>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</si>
  <si>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</si>
  <si>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</si>
  <si>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</si>
  <si>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</si>
  <si>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</si>
  <si>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</si>
  <si>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</si>
  <si>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</si>
  <si>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</si>
  <si>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</si>
  <si>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</si>
  <si>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</si>
  <si>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</si>
  <si>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</si>
  <si>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</si>
  <si>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</si>
  <si>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</si>
  <si>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</si>
  <si>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</si>
  <si>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</si>
  <si>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</si>
  <si>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</si>
  <si>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</si>
  <si>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</si>
  <si>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</si>
  <si>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</si>
  <si>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</si>
  <si>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</si>
  <si>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</si>
  <si>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</si>
  <si>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</si>
  <si>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</si>
  <si>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</si>
  <si>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</si>
  <si>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</si>
  <si>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</si>
  <si>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</si>
  <si>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</si>
  <si>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</si>
  <si>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</si>
  <si>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</si>
  <si>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</si>
  <si>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</si>
  <si>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</si>
  <si>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</si>
  <si>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</si>
  <si>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</si>
  <si>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</si>
  <si>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</si>
  <si>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</si>
  <si>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</si>
  <si>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</si>
  <si>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</si>
  <si>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</si>
  <si>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</si>
  <si>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</si>
  <si>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</si>
  <si>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</si>
  <si>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</si>
  <si>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</si>
  <si>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</si>
  <si>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</si>
  <si>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</si>
  <si>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</si>
  <si>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</si>
  <si>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</si>
  <si>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</si>
  <si>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</si>
  <si>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</si>
  <si>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</si>
  <si>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</si>
  <si>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</si>
  <si>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</si>
  <si>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</si>
  <si>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</si>
  <si>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</si>
  <si>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</si>
  <si>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</si>
  <si>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</si>
  <si>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</si>
  <si>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</si>
  <si>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</si>
  <si>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</si>
  <si>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</si>
  <si>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</si>
  <si>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</si>
  <si>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</si>
  <si>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</si>
  <si>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</si>
  <si>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</si>
  <si>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</si>
  <si>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</si>
  <si>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</si>
  <si>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</si>
  <si>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</si>
  <si>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</si>
  <si>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</si>
  <si>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</si>
  <si>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</si>
  <si>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</si>
  <si>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</si>
  <si>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</si>
  <si>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</si>
  <si>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</si>
  <si>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</si>
  <si>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</si>
  <si>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</si>
  <si>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</si>
  <si>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</si>
  <si>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</si>
  <si>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</si>
  <si>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</si>
  <si>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</si>
  <si>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</si>
  <si>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</si>
  <si>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</si>
  <si>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</si>
  <si>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</si>
  <si>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</si>
  <si>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</si>
  <si>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</si>
  <si>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</si>
  <si>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</si>
  <si>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</si>
  <si>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</si>
  <si>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</si>
  <si>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</si>
  <si>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</si>
  <si>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</si>
  <si>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</si>
  <si>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</si>
  <si>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</si>
  <si>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</si>
  <si>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</si>
  <si>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</si>
  <si>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</si>
  <si>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</si>
  <si>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</si>
  <si>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</si>
  <si>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</si>
  <si>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</si>
  <si>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</si>
  <si>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</si>
  <si>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</si>
  <si>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</si>
  <si>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</si>
  <si>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</si>
  <si>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</si>
  <si>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</si>
  <si>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</si>
  <si>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</si>
  <si>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</si>
  <si>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</si>
  <si>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</si>
  <si>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</si>
  <si>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</si>
  <si>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</si>
  <si>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</si>
  <si>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</si>
  <si>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</si>
  <si>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</si>
  <si>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</si>
  <si>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</si>
  <si>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</si>
  <si>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</si>
  <si>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</si>
  <si>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</si>
  <si>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</si>
  <si>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</si>
  <si>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</si>
  <si>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</si>
  <si>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</si>
  <si>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</si>
  <si>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</si>
  <si>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</si>
  <si>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</si>
  <si>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</si>
  <si>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</si>
  <si>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</si>
  <si>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</si>
  <si>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</si>
  <si>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</si>
  <si>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</si>
  <si>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</si>
  <si>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</si>
  <si>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</si>
  <si>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</si>
  <si>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</si>
  <si>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</si>
  <si>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</si>
  <si>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</si>
  <si>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</si>
  <si>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</si>
  <si>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</si>
  <si>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</si>
  <si>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</si>
  <si>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</si>
  <si>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</si>
  <si>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</si>
  <si>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</si>
  <si>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</si>
  <si>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</si>
  <si>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</si>
  <si>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</si>
  <si>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</si>
  <si>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</si>
  <si>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</si>
  <si>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</si>
  <si>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</si>
  <si>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</si>
  <si>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</si>
  <si>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</si>
  <si>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</si>
  <si>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</si>
  <si>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</si>
  <si>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</si>
  <si>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</si>
  <si>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</si>
  <si>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</si>
  <si>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</si>
  <si>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</si>
  <si>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</si>
  <si>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</si>
  <si>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</si>
  <si>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</si>
  <si>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</si>
  <si>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</si>
  <si>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</si>
  <si>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</si>
  <si>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</si>
  <si>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</si>
  <si>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</si>
  <si>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</si>
  <si>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</si>
  <si>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</si>
  <si>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</si>
  <si>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</si>
  <si>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</si>
  <si>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</si>
  <si>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</si>
  <si>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</si>
  <si>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</si>
  <si>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</si>
  <si>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</si>
  <si>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</si>
  <si>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</si>
  <si>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</si>
  <si>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</si>
  <si>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</si>
  <si>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</si>
  <si>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</si>
  <si>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</si>
  <si>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</si>
  <si>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</si>
  <si>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</si>
  <si>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</si>
  <si>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</si>
  <si>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</si>
  <si>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</si>
  <si>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</si>
  <si>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</si>
  <si>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</si>
  <si>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</si>
  <si>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</si>
  <si>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</si>
  <si>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</si>
  <si>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</si>
  <si>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</si>
  <si>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</si>
  <si>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</si>
  <si>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</si>
  <si>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</si>
  <si>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</si>
  <si>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</si>
  <si>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</si>
  <si>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</si>
  <si>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</si>
  <si>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</si>
  <si>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</si>
  <si>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</si>
  <si>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</si>
  <si>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</si>
  <si>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</si>
  <si>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</si>
  <si>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</si>
  <si>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</si>
  <si>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</si>
  <si>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</si>
  <si>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</si>
  <si>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</si>
  <si>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</si>
  <si>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</si>
  <si>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</si>
  <si>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</si>
  <si>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</si>
  <si>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</si>
  <si>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</si>
  <si>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</si>
  <si>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</si>
  <si>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</si>
  <si>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</si>
  <si>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</si>
  <si>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</si>
  <si>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</si>
  <si>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</si>
  <si>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</si>
  <si>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</si>
  <si>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</si>
  <si>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</si>
  <si>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</si>
  <si>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</si>
  <si>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</si>
  <si>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</si>
  <si>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</si>
  <si>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</si>
  <si>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</si>
  <si>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</si>
  <si>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</si>
  <si>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</si>
  <si>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</si>
  <si>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</si>
  <si>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</si>
  <si>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</si>
  <si>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</si>
  <si>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</si>
  <si>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</si>
  <si>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</si>
  <si>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</si>
  <si>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</si>
  <si>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</si>
  <si>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</si>
  <si>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</si>
  <si>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</si>
  <si>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</si>
  <si>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</si>
  <si>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</si>
  <si>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</si>
  <si>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</si>
  <si>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</si>
  <si>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</si>
  <si>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</si>
  <si>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</si>
  <si>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</si>
  <si>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</si>
  <si>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</si>
  <si>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</si>
  <si>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</si>
  <si>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</si>
  <si>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</si>
  <si>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</si>
  <si>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</si>
  <si>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</si>
  <si>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</si>
  <si>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</si>
  <si>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</si>
  <si>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</si>
  <si>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</si>
  <si>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</si>
  <si>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</si>
  <si>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</si>
  <si>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</si>
  <si>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</si>
  <si>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</si>
  <si>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</si>
  <si>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</si>
  <si>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</si>
  <si>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</si>
  <si>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</si>
  <si>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</si>
  <si>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</si>
  <si>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</si>
  <si>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</si>
  <si>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</si>
  <si>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</si>
  <si>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</si>
  <si>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</si>
  <si>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</si>
  <si>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</si>
  <si>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</si>
  <si>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</si>
  <si>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</si>
  <si>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</si>
  <si>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</si>
  <si>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</si>
  <si>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</si>
  <si>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</si>
  <si>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</si>
  <si>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</si>
  <si>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</si>
  <si>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</si>
  <si>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</si>
  <si>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</si>
  <si>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</si>
  <si>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</si>
  <si>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</si>
  <si>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</si>
  <si>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</si>
  <si>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</si>
  <si>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</si>
  <si>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</si>
  <si>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</si>
  <si>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</si>
  <si>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</si>
  <si>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</si>
  <si>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</si>
  <si>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</si>
  <si>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</si>
  <si>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</si>
  <si>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</si>
  <si>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</si>
  <si>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</si>
  <si>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</si>
  <si>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</si>
  <si>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</si>
  <si>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</si>
  <si>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</si>
  <si>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</si>
  <si>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</si>
  <si>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</si>
  <si>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</si>
  <si>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</si>
  <si>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</si>
  <si>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</si>
  <si>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</si>
  <si>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</si>
  <si>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</si>
  <si>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</si>
  <si>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</si>
  <si>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</si>
  <si>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</si>
  <si>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</si>
  <si>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</si>
  <si>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</si>
  <si>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</si>
  <si>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</si>
  <si>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</si>
  <si>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</si>
  <si>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</si>
  <si>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</si>
  <si>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</si>
  <si>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</si>
  <si>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</si>
  <si>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</si>
  <si>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</si>
  <si>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</si>
  <si>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</si>
  <si>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</si>
  <si>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</si>
  <si>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</si>
  <si>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</si>
  <si>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</si>
  <si>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</si>
  <si>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</si>
  <si>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</si>
  <si>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</si>
  <si>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</si>
  <si>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</si>
  <si>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</si>
  <si>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</si>
  <si>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</si>
  <si>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</si>
  <si>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</si>
  <si>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</si>
  <si>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</si>
  <si>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</si>
  <si>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</si>
  <si>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</si>
  <si>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</si>
  <si>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</si>
  <si>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</si>
  <si>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</si>
  <si>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</si>
  <si>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</si>
  <si>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</si>
  <si>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</si>
  <si>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</si>
  <si>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</si>
  <si>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</si>
  <si>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</si>
  <si>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</si>
  <si>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</si>
  <si>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</si>
  <si>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</si>
  <si>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</si>
  <si>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</si>
  <si>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</si>
  <si>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</si>
  <si>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</si>
  <si>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</si>
  <si>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</si>
  <si>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</si>
  <si>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</si>
  <si>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</si>
  <si>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</si>
  <si>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</si>
  <si>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</si>
  <si>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</si>
  <si>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</si>
  <si>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</si>
  <si>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</si>
  <si>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</si>
  <si>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</si>
  <si>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</si>
  <si>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</si>
  <si>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</si>
  <si>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</si>
  <si>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</si>
  <si>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</si>
  <si>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</si>
  <si>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</si>
  <si>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</si>
  <si>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</si>
  <si>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</si>
  <si>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</si>
  <si>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</si>
  <si>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</si>
  <si>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</si>
  <si>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</si>
  <si>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</si>
  <si>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</si>
  <si>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</si>
  <si>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</si>
  <si>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</si>
  <si>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</si>
  <si>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</si>
  <si>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</si>
  <si>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</si>
  <si>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</si>
  <si>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</si>
  <si>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</si>
  <si>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</si>
  <si>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</si>
  <si>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</si>
  <si>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</si>
  <si>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</si>
  <si>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</si>
  <si>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</si>
  <si>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</si>
  <si>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</si>
  <si>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</si>
  <si>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</si>
  <si>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</si>
  <si>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</si>
  <si>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</si>
  <si>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</si>
  <si>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</si>
  <si>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</si>
  <si>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</si>
  <si>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</si>
  <si>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</si>
  <si>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</si>
  <si>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</si>
  <si>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</si>
  <si>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</si>
  <si>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</si>
  <si>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</si>
  <si>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</si>
  <si>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</si>
  <si>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</si>
  <si>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</si>
  <si>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</si>
  <si>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</si>
  <si>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</si>
  <si>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</si>
  <si>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</si>
  <si>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</si>
  <si>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</si>
  <si>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</si>
  <si>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</si>
  <si>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</si>
  <si>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</si>
  <si>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</si>
  <si>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</si>
  <si>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</si>
  <si>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</si>
  <si>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</si>
  <si>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</si>
  <si>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</si>
  <si>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</si>
  <si>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</si>
  <si>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</si>
  <si>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</si>
  <si>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</si>
  <si>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</si>
  <si>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</si>
  <si>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</si>
  <si>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</si>
  <si>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</si>
  <si>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</si>
  <si>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</si>
  <si>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</si>
  <si>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</si>
  <si>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</si>
  <si>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</si>
  <si>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</si>
  <si>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</si>
  <si>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</si>
  <si>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</si>
  <si>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</si>
  <si>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</si>
  <si>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</si>
  <si>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</si>
  <si>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</si>
  <si>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</si>
  <si>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</si>
  <si>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</si>
  <si>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</si>
  <si>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</si>
  <si>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</si>
  <si>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</si>
  <si>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</si>
  <si>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</si>
  <si>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</si>
  <si>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</si>
  <si>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</si>
  <si>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</si>
  <si>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</si>
  <si>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</si>
  <si>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</si>
  <si>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</si>
  <si>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</si>
  <si>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</si>
  <si>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</si>
  <si>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</si>
  <si>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</si>
  <si>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</si>
  <si>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</si>
  <si>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</si>
  <si>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</si>
  <si>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</si>
  <si>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</si>
  <si>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</si>
  <si>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</si>
  <si>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</si>
  <si>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</si>
  <si>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</si>
  <si>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</si>
  <si>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</si>
  <si>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</si>
  <si>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</si>
  <si>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</si>
  <si>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</si>
  <si>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</si>
  <si>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</si>
  <si>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</si>
  <si>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</si>
  <si>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</si>
  <si>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</si>
  <si>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</si>
  <si>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</si>
  <si>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</si>
  <si>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</si>
  <si>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</si>
  <si>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</si>
  <si>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</si>
  <si>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</si>
  <si>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</si>
  <si>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</si>
  <si>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</si>
  <si>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</si>
  <si>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</si>
  <si>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</si>
  <si>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</si>
  <si>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</si>
  <si>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</si>
  <si>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</si>
  <si>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</si>
  <si>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</si>
  <si>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</si>
  <si>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</si>
  <si>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</si>
  <si>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</si>
  <si>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</si>
  <si>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</si>
  <si>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</si>
  <si>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</si>
  <si>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</si>
  <si>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</si>
  <si>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</si>
  <si>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</si>
  <si>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</si>
  <si>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</si>
  <si>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</si>
  <si>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</si>
  <si>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</si>
  <si>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</si>
  <si>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</si>
  <si>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</si>
  <si>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</si>
  <si>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</si>
  <si>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</si>
  <si>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</si>
  <si>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</si>
  <si>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</si>
  <si>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</si>
  <si>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</si>
  <si>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</si>
  <si>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</si>
  <si>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</si>
  <si>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</si>
  <si>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</si>
  <si>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</si>
  <si>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</si>
  <si>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</si>
  <si>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</si>
  <si>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</si>
  <si>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</si>
  <si>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</si>
  <si>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</si>
  <si>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</si>
  <si>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</si>
  <si>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</si>
  <si>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</si>
  <si>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</si>
  <si>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</si>
  <si>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</si>
  <si>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</si>
  <si>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</si>
  <si>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</si>
  <si>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</si>
  <si>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</si>
  <si>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</si>
  <si>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</si>
  <si>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</si>
  <si>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</si>
  <si>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</si>
  <si>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</si>
  <si>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</si>
  <si>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</si>
  <si>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</si>
  <si>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</si>
  <si>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</si>
  <si>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</si>
  <si>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</si>
  <si>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</si>
  <si>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</si>
  <si>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</si>
  <si>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</si>
  <si>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</si>
  <si>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</si>
  <si>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</si>
  <si>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</si>
  <si>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</si>
  <si>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</si>
  <si>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</si>
  <si>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</si>
  <si>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</si>
  <si>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</si>
  <si>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</si>
  <si>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</si>
  <si>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</si>
  <si>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</si>
  <si>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</si>
  <si>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</si>
  <si>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</si>
  <si>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</si>
  <si>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</si>
  <si>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</si>
  <si>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</si>
  <si>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</si>
  <si>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</si>
  <si>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</si>
  <si>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</si>
  <si>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</si>
  <si>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</si>
  <si>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</si>
  <si>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</si>
  <si>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</si>
  <si>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</si>
  <si>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</si>
  <si>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</si>
  <si>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</si>
  <si>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</si>
  <si>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</si>
  <si>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</si>
  <si>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</si>
  <si>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</si>
  <si>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</si>
  <si>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</si>
  <si>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</si>
  <si>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</si>
  <si>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</si>
  <si>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</si>
  <si>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</si>
  <si>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</si>
  <si>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</si>
  <si>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</si>
  <si>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</si>
  <si>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</si>
  <si>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</si>
  <si>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</si>
  <si>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</si>
  <si>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</si>
  <si>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</si>
  <si>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</si>
  <si>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</si>
  <si>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</si>
  <si>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</si>
  <si>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</si>
  <si>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</si>
  <si>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</si>
  <si>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</si>
  <si>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</si>
  <si>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</si>
  <si>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</si>
  <si>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</si>
  <si>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</si>
  <si>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</si>
  <si>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</si>
  <si>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</si>
  <si>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</si>
  <si>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</si>
  <si>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</si>
  <si>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</si>
  <si>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</si>
  <si>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</si>
  <si>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</si>
  <si>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</si>
  <si>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</si>
  <si>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</si>
  <si>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</si>
  <si>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</si>
  <si>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</si>
  <si>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</si>
  <si>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</si>
  <si>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</si>
  <si>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</si>
  <si>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</si>
  <si>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</si>
  <si>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</si>
  <si>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</si>
  <si>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</si>
  <si>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</si>
  <si>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</si>
  <si>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</si>
  <si>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</si>
  <si>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</si>
  <si>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</si>
  <si>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</si>
  <si>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</si>
  <si>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</si>
  <si>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</si>
  <si>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</si>
  <si>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</si>
  <si>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</si>
  <si>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</si>
  <si>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</si>
  <si>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</si>
  <si>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</si>
  <si>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</si>
  <si>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</si>
  <si>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</si>
  <si>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</si>
  <si>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</si>
  <si>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</si>
  <si>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</si>
  <si>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</si>
  <si>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</si>
  <si>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</si>
  <si>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</si>
  <si>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</si>
  <si>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</si>
  <si>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</si>
  <si>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</si>
  <si>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</si>
  <si>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</si>
  <si>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</si>
  <si>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</si>
  <si>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</si>
  <si>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</si>
  <si>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</si>
  <si>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</si>
  <si>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</si>
  <si>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</si>
  <si>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</si>
  <si>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</si>
  <si>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</si>
  <si>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</si>
  <si>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</si>
  <si>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</si>
  <si>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</si>
  <si>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</si>
  <si>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</si>
  <si>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</si>
  <si>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</si>
  <si>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</si>
  <si>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</si>
  <si>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</si>
  <si>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</si>
  <si>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</si>
  <si>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</si>
  <si>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</si>
  <si>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</si>
  <si>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</si>
  <si>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</si>
  <si>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</si>
  <si>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</si>
  <si>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</si>
  <si>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</si>
  <si>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</si>
  <si>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</si>
  <si>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</si>
  <si>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</si>
  <si>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</si>
  <si>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</si>
  <si>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</si>
  <si>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</si>
  <si>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</si>
  <si>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</si>
  <si>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</si>
  <si>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</si>
  <si>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</si>
  <si>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</si>
  <si>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</si>
  <si>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</si>
  <si>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</si>
  <si>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</si>
  <si>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</si>
  <si>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</si>
  <si>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</si>
  <si>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</si>
  <si>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</si>
  <si>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</si>
  <si>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</si>
  <si>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</si>
  <si>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</si>
  <si>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</si>
  <si>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</si>
  <si>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</si>
  <si>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</si>
  <si>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</si>
  <si>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</si>
  <si>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</si>
  <si>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</si>
  <si>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</si>
  <si>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</si>
  <si>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</si>
  <si>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</si>
  <si>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</si>
  <si>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</si>
  <si>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</si>
  <si>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</si>
  <si>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</si>
  <si>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</si>
  <si>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</si>
  <si>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</si>
  <si>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</si>
  <si>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</si>
  <si>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</si>
  <si>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</si>
  <si>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</si>
  <si>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</si>
  <si>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</si>
  <si>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</si>
  <si>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</si>
  <si>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</si>
  <si>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</si>
  <si>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</si>
  <si>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</si>
  <si>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</si>
  <si>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</si>
  <si>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</si>
  <si>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</si>
  <si>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</si>
  <si>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</si>
  <si>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</si>
  <si>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</si>
  <si>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</si>
  <si>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</si>
  <si>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</si>
  <si>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</si>
  <si>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</si>
  <si>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</si>
  <si>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</si>
  <si>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</si>
  <si>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</si>
  <si>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</si>
  <si>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</si>
  <si>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</si>
  <si>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</si>
  <si>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</si>
  <si>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</si>
  <si>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</si>
  <si>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</si>
  <si>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</si>
  <si>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</si>
  <si>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</si>
  <si>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</si>
  <si>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</si>
  <si>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</si>
  <si>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</si>
  <si>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</si>
  <si>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</si>
  <si>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</si>
  <si>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</si>
  <si>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</si>
  <si>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</si>
  <si>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</si>
  <si>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</si>
  <si>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</si>
  <si>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</si>
  <si>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</si>
  <si>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</si>
  <si>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</si>
  <si>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</si>
  <si>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</si>
  <si>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</si>
  <si>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</si>
  <si>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</si>
  <si>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</si>
  <si>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</si>
  <si>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</si>
  <si>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</si>
  <si>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</si>
  <si>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</si>
  <si>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</si>
  <si>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</si>
  <si>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</si>
  <si>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</si>
  <si>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</si>
  <si>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</si>
  <si>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</si>
  <si>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</si>
  <si>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</si>
  <si>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</si>
  <si>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</si>
  <si>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</si>
  <si>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</si>
  <si>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</si>
  <si>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</si>
  <si>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</si>
  <si>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</si>
  <si>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</si>
  <si>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</si>
  <si>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</si>
  <si>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</si>
  <si>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</si>
  <si>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</si>
  <si>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</si>
  <si>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</si>
  <si>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</si>
  <si>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</si>
  <si>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</si>
  <si>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</si>
  <si>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</si>
  <si>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</si>
  <si>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</si>
  <si>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</si>
  <si>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</si>
  <si>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</si>
  <si>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</si>
  <si>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</si>
  <si>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</si>
  <si>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</si>
  <si>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</si>
  <si>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</si>
  <si>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</si>
  <si>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</si>
  <si>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</si>
  <si>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</si>
  <si>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</si>
  <si>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</si>
  <si>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</si>
  <si>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</si>
  <si>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</si>
  <si>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</si>
  <si>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</si>
  <si>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</si>
  <si>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</si>
  <si>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</si>
  <si>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</si>
  <si>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</si>
  <si>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</si>
  <si>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</si>
  <si>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</si>
  <si>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</si>
  <si>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</si>
  <si>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</si>
  <si>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</si>
  <si>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</si>
  <si>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</si>
  <si>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</si>
  <si>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</si>
  <si>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</si>
  <si>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</si>
  <si>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</si>
  <si>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</si>
  <si>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</si>
  <si>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</si>
  <si>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</si>
  <si>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</si>
  <si>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</si>
  <si>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</si>
  <si>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</si>
  <si>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</si>
  <si>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</si>
  <si>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</si>
  <si>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</si>
  <si>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</si>
  <si>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</si>
  <si>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</si>
  <si>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</si>
  <si>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</si>
  <si>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</si>
  <si>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</si>
  <si>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</si>
  <si>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</si>
  <si>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</si>
  <si>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</si>
  <si>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</si>
  <si>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</si>
  <si>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</si>
  <si>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</si>
  <si>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</si>
  <si>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</si>
  <si>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</si>
  <si>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</si>
  <si>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</si>
  <si>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</si>
  <si>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</si>
  <si>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</si>
  <si>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</si>
  <si>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</si>
  <si>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</si>
  <si>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</si>
  <si>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</si>
  <si>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</si>
  <si>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</si>
  <si>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</si>
  <si>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</si>
  <si>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</si>
  <si>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</si>
  <si>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</si>
  <si>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</si>
  <si>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</si>
  <si>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</si>
  <si>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</si>
  <si>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</si>
  <si>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</si>
  <si>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</si>
  <si>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</si>
  <si>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</si>
  <si>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</si>
  <si>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</si>
  <si>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</si>
  <si>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</si>
  <si>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</si>
  <si>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</si>
  <si>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</si>
  <si>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</si>
  <si>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</si>
  <si>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</si>
  <si>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</si>
  <si>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</si>
  <si>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</si>
  <si>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</si>
  <si>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</si>
  <si>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</si>
  <si>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</si>
  <si>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</si>
  <si>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</si>
  <si>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</si>
  <si>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</si>
  <si>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</si>
  <si>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</si>
  <si>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</si>
  <si>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</si>
  <si>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</si>
  <si>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</si>
  <si>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</si>
  <si>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</si>
  <si>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</si>
  <si>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</si>
  <si>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</si>
  <si>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</si>
  <si>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</si>
  <si>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</si>
  <si>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</si>
  <si>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</si>
  <si>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</si>
  <si>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</si>
  <si>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</si>
  <si>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</si>
  <si>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</si>
  <si>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</si>
  <si>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</si>
  <si>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</si>
  <si>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</si>
  <si>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</si>
  <si>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</si>
  <si>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</si>
  <si>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</si>
  <si>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</si>
  <si>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</si>
  <si>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</si>
  <si>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</si>
  <si>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</si>
  <si>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</si>
  <si>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</si>
  <si>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</si>
  <si>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</si>
  <si>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</si>
  <si>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</si>
  <si>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</si>
  <si>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</si>
  <si>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</si>
  <si>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</si>
  <si>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</si>
  <si>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</si>
  <si>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</si>
  <si>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</si>
  <si>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</si>
  <si>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</si>
  <si>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</si>
  <si>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</si>
  <si>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</si>
  <si>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</si>
  <si>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</si>
  <si>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</si>
  <si>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</si>
  <si>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</si>
  <si>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</si>
  <si>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</si>
  <si>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</si>
  <si>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</si>
  <si>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</si>
  <si>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</si>
  <si>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</si>
  <si>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</si>
  <si>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</si>
  <si>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</si>
  <si>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</si>
  <si>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</si>
  <si>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</si>
  <si>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</si>
  <si>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</si>
  <si>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</si>
  <si>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</si>
  <si>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</si>
  <si>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</si>
  <si>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</si>
  <si>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</si>
  <si>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</si>
  <si>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</si>
  <si>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</si>
  <si>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</si>
  <si>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</si>
  <si>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</si>
  <si>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</si>
  <si>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</si>
  <si>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</si>
  <si>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</si>
  <si>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</si>
  <si>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</si>
  <si>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</si>
  <si>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</si>
  <si>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</si>
  <si>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</si>
  <si>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</si>
  <si>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</si>
  <si>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</si>
  <si>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</si>
  <si>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</si>
  <si>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</si>
  <si>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</si>
  <si>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</si>
  <si>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</si>
  <si>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</si>
  <si>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</si>
  <si>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</si>
  <si>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</si>
  <si>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</si>
  <si>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</si>
  <si>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</si>
  <si>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</si>
  <si>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</si>
  <si>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</si>
  <si>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</si>
  <si>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</si>
  <si>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</si>
  <si>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</si>
  <si>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</si>
  <si>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</si>
  <si>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</si>
  <si>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</si>
  <si>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</si>
  <si>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</si>
  <si>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</si>
  <si>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</si>
  <si>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</si>
  <si>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</si>
  <si>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</si>
  <si>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</si>
  <si>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</si>
  <si>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</si>
  <si>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</si>
  <si>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</si>
  <si>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</si>
  <si>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</si>
  <si>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</si>
  <si>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</si>
  <si>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</si>
  <si>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</si>
  <si>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</si>
  <si>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</si>
  <si>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</si>
  <si>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</si>
  <si>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</si>
  <si>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</si>
  <si>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</si>
  <si>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</si>
  <si>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</si>
  <si>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</si>
  <si>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</si>
  <si>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</si>
  <si>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</si>
  <si>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</si>
  <si>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</si>
  <si>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</si>
  <si>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</si>
  <si>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</si>
  <si>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</si>
  <si>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</si>
  <si>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</si>
  <si>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</si>
  <si>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</si>
  <si>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</si>
  <si>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</si>
  <si>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</si>
  <si>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</si>
  <si>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</si>
  <si>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</si>
  <si>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</si>
  <si>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</si>
  <si>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</si>
  <si>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</si>
  <si>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</si>
  <si>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</si>
  <si>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</si>
  <si>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</si>
  <si>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</si>
  <si>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</si>
  <si>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</si>
  <si>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</si>
  <si>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</si>
  <si>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</si>
  <si>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</si>
  <si>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</si>
  <si>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</si>
  <si>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</si>
  <si>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</si>
  <si>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</si>
  <si>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</si>
  <si>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</si>
  <si>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</si>
  <si>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</si>
  <si>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</si>
  <si>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</si>
  <si>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</si>
  <si>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</si>
  <si>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</si>
  <si>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</si>
  <si>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</si>
  <si>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</si>
  <si>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</si>
  <si>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</si>
  <si>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</si>
  <si>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</si>
  <si>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</si>
  <si>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</si>
  <si>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</si>
  <si>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</si>
  <si>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</si>
  <si>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</si>
  <si>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</si>
  <si>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</si>
  <si>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</si>
  <si>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</si>
  <si>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</si>
  <si>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</si>
  <si>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</si>
  <si>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</si>
  <si>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</si>
  <si>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</si>
  <si>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</si>
  <si>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</si>
  <si>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</si>
  <si>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</si>
  <si>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</si>
  <si>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</si>
  <si>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</si>
  <si>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</si>
  <si>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</si>
  <si>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</si>
  <si>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</si>
  <si>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</si>
  <si>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</si>
  <si>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</si>
  <si>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</si>
  <si>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</si>
  <si>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</si>
  <si>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</si>
  <si>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</si>
  <si>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</si>
  <si>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</si>
  <si>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</si>
  <si>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</si>
  <si>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</si>
  <si>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</si>
  <si>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</si>
  <si>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</si>
  <si>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</si>
  <si>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</si>
  <si>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</si>
  <si>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</si>
  <si>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</si>
  <si>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</si>
  <si>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</si>
  <si>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</si>
  <si>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</si>
  <si>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</si>
  <si>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</si>
  <si>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</si>
  <si>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</si>
  <si>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</si>
  <si>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</si>
  <si>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</si>
  <si>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</si>
  <si>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</si>
  <si>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</si>
  <si>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</si>
  <si>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</si>
  <si>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</si>
  <si>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</si>
  <si>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</si>
  <si>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</si>
  <si>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</si>
  <si>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</si>
  <si>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</si>
  <si>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</si>
  <si>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</si>
  <si>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</si>
  <si>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</si>
  <si>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</si>
  <si>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</si>
  <si>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</si>
  <si>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</si>
  <si>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</si>
  <si>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</si>
  <si>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</si>
  <si>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</si>
  <si>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</si>
  <si>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</si>
  <si>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</si>
  <si>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</si>
  <si>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</si>
  <si>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</si>
  <si>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</si>
  <si>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</si>
  <si>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</si>
  <si>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</si>
  <si>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</si>
  <si>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</si>
  <si>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</si>
  <si>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</si>
  <si>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</si>
  <si>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</si>
  <si>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</si>
  <si>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</si>
  <si>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</si>
  <si>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</si>
  <si>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</si>
  <si>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</si>
  <si>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</si>
  <si>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</si>
  <si>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</si>
  <si>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</si>
  <si>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</si>
  <si>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</si>
  <si>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</si>
  <si>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</si>
  <si>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</si>
  <si>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</si>
  <si>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</si>
  <si>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</si>
  <si>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</si>
  <si>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</si>
  <si>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</si>
  <si>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</si>
  <si>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</si>
  <si>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</si>
  <si>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</si>
  <si>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</si>
  <si>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</si>
  <si>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</si>
  <si>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</si>
  <si>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</si>
  <si>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</si>
  <si>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</si>
  <si>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</si>
  <si>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</si>
  <si>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</si>
  <si>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</si>
  <si>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</si>
  <si>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</si>
  <si>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</si>
  <si>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</si>
  <si>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</si>
  <si>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</si>
  <si>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</si>
  <si>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</si>
  <si>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</si>
  <si>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</si>
  <si>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</si>
  <si>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</si>
  <si>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</si>
  <si>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</si>
  <si>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</si>
  <si>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</si>
  <si>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</si>
  <si>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</si>
  <si>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</si>
  <si>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</si>
  <si>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</si>
  <si>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</si>
  <si>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</si>
  <si>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</si>
  <si>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</si>
  <si>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</si>
  <si>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</si>
  <si>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</si>
  <si>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</si>
  <si>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</si>
  <si>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</si>
  <si>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</si>
  <si>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</si>
  <si>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</si>
  <si>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</si>
  <si>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</si>
  <si>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</si>
  <si>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</si>
  <si>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</si>
  <si>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</si>
  <si>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</si>
  <si>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</si>
  <si>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</si>
  <si>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</si>
  <si>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</si>
  <si>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</si>
  <si>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</si>
  <si>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</si>
  <si>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</si>
  <si>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</si>
  <si>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</si>
  <si>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</si>
  <si>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</si>
  <si>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</si>
  <si>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</si>
  <si>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</si>
  <si>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</si>
  <si>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</si>
  <si>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</si>
  <si>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</si>
  <si>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</si>
  <si>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</si>
  <si>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</si>
  <si>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</si>
  <si>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</si>
  <si>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</si>
  <si>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</si>
  <si>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</si>
  <si>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</si>
  <si>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</si>
  <si>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</si>
  <si>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</si>
  <si>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</si>
  <si>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</si>
  <si>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</si>
  <si>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</si>
  <si>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</si>
  <si>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</si>
  <si>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</si>
  <si>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</si>
  <si>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</si>
  <si>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</si>
  <si>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</si>
  <si>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</si>
  <si>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</si>
  <si>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</si>
  <si>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</si>
  <si>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</si>
  <si>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</si>
  <si>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</si>
  <si>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</si>
  <si>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</si>
  <si>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</si>
  <si>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</si>
  <si>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</si>
  <si>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</si>
  <si>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</si>
  <si>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</si>
  <si>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</si>
  <si>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</si>
  <si>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</si>
  <si>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</si>
  <si>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</si>
  <si>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</si>
  <si>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</si>
  <si>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</si>
  <si>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</si>
  <si>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</si>
  <si>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</si>
  <si>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</si>
  <si>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</si>
  <si>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</si>
  <si>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</si>
  <si>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</si>
  <si>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</si>
  <si>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</si>
  <si>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</si>
  <si>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</si>
  <si>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</si>
  <si>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</si>
  <si>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</si>
  <si>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</si>
  <si>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</si>
  <si>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</si>
  <si>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</si>
  <si>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</si>
  <si>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</si>
  <si>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</si>
  <si>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</si>
  <si>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</si>
  <si>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</si>
  <si>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</si>
  <si>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</si>
  <si>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</si>
  <si>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</si>
  <si>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</si>
  <si>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</si>
  <si>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</si>
  <si>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</si>
  <si>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</si>
  <si>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</si>
  <si>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</si>
  <si>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</si>
  <si>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</si>
  <si>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</si>
  <si>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</si>
  <si>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</si>
  <si>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</si>
  <si>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</si>
  <si>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</si>
  <si>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</si>
  <si>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</si>
  <si>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</si>
  <si>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</si>
  <si>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</si>
  <si>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</si>
  <si>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</si>
  <si>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</si>
  <si>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</si>
  <si>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</si>
  <si>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</si>
  <si>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</si>
  <si>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</si>
  <si>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</si>
  <si>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</si>
  <si>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</si>
  <si>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</si>
  <si>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</si>
  <si>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</si>
  <si>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</si>
  <si>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</si>
  <si>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</si>
  <si>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</si>
  <si>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</si>
  <si>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</si>
  <si>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</si>
  <si>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</si>
  <si>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</si>
  <si>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</si>
  <si>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</si>
  <si>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</si>
  <si>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</si>
  <si>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</si>
  <si>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</si>
  <si>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</si>
  <si>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</si>
  <si>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</si>
  <si>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</si>
  <si>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</si>
  <si>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</si>
  <si>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</si>
  <si>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</si>
  <si>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</si>
  <si>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</si>
  <si>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</si>
  <si>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</si>
  <si>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</si>
  <si>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</si>
  <si>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</si>
  <si>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</si>
  <si>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</si>
  <si>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</si>
  <si>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</si>
  <si>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</si>
  <si>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</si>
  <si>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</si>
  <si>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</si>
  <si>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</si>
  <si>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</si>
  <si>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</si>
  <si>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</si>
  <si>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</si>
  <si>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</si>
  <si>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</si>
  <si>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</si>
  <si>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</si>
  <si>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</si>
  <si>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</si>
  <si>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</si>
  <si>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</si>
  <si>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</si>
  <si>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</si>
  <si>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</si>
  <si>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</si>
  <si>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</si>
  <si>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</si>
  <si>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</si>
  <si>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</si>
  <si>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</si>
  <si>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</si>
  <si>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</si>
  <si>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</si>
  <si>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</si>
  <si>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</si>
  <si>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</si>
  <si>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</si>
  <si>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</si>
  <si>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</si>
  <si>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</si>
  <si>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</si>
  <si>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</si>
  <si>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</si>
  <si>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</si>
  <si>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</si>
  <si>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</si>
  <si>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</si>
  <si>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</si>
  <si>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</si>
  <si>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</si>
  <si>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</si>
  <si>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</si>
  <si>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</si>
  <si>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</si>
  <si>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</si>
  <si>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</si>
  <si>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</si>
  <si>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</si>
  <si>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</si>
  <si>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</si>
  <si>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</si>
  <si>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</si>
  <si>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</si>
  <si>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</si>
  <si>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</si>
  <si>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</si>
  <si>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</si>
  <si>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</si>
  <si>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</si>
  <si>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</si>
  <si>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</si>
  <si>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</si>
  <si>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</si>
  <si>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</si>
  <si>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</si>
  <si>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</si>
  <si>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</si>
  <si>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</si>
  <si>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</si>
  <si>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</si>
  <si>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</si>
  <si>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</si>
  <si>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</si>
  <si>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</si>
  <si>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</si>
  <si>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</si>
  <si>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</si>
  <si>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</si>
  <si>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</si>
  <si>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</si>
  <si>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</si>
  <si>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</si>
  <si>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</si>
  <si>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</si>
  <si>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</si>
  <si>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</si>
  <si>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</si>
  <si>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</si>
  <si>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</si>
  <si>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</si>
  <si>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</si>
  <si>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</si>
  <si>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</si>
  <si>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</si>
  <si>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</si>
  <si>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</si>
  <si>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</si>
  <si>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</si>
  <si>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</si>
  <si>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</si>
  <si>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</si>
  <si>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</si>
  <si>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</si>
  <si>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</si>
  <si>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</si>
  <si>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</si>
  <si>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</si>
  <si>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</si>
  <si>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</si>
  <si>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</si>
  <si>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</si>
  <si>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</si>
  <si>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</si>
  <si>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</si>
  <si>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</si>
  <si>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</si>
  <si>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</si>
  <si>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</si>
  <si>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</si>
  <si>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</si>
  <si>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</si>
  <si>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</si>
  <si>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</si>
  <si>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</si>
  <si>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</si>
  <si>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</si>
  <si>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</si>
  <si>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</si>
  <si>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</si>
  <si>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</si>
  <si>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</si>
  <si>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</si>
  <si>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</si>
  <si>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</si>
  <si>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</si>
  <si>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</si>
  <si>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</si>
  <si>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</si>
  <si>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</si>
  <si>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</si>
  <si>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</si>
  <si>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</si>
  <si>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</si>
  <si>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</si>
  <si>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</si>
  <si>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</si>
  <si>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</si>
  <si>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</si>
  <si>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</si>
  <si>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</si>
  <si>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</si>
  <si>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</si>
  <si>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</si>
  <si>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</si>
  <si>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</si>
  <si>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</si>
  <si>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</si>
  <si>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</si>
  <si>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</si>
  <si>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</si>
  <si>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</si>
  <si>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</si>
  <si>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</si>
  <si>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</si>
  <si>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</si>
  <si>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</si>
  <si>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</si>
  <si>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</si>
  <si>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</si>
  <si>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</si>
  <si>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</si>
  <si>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</si>
  <si>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</si>
  <si>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</si>
  <si>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</si>
  <si>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</si>
  <si>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</si>
  <si>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</si>
  <si>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</si>
  <si>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</si>
  <si>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</si>
  <si>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</si>
  <si>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</si>
  <si>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</si>
  <si>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</si>
  <si>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</si>
  <si>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</si>
  <si>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</si>
  <si>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</si>
  <si>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</si>
  <si>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</si>
  <si>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</si>
  <si>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</si>
  <si>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</si>
  <si>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</si>
  <si>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</si>
  <si>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</si>
  <si>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</si>
  <si>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</si>
  <si>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</si>
  <si>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</si>
  <si>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</si>
  <si>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</si>
  <si>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</si>
  <si>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</si>
  <si>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</si>
  <si>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</si>
  <si>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</si>
  <si>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</si>
  <si>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</si>
  <si>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</si>
  <si>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</si>
  <si>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</si>
  <si>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</si>
  <si>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</si>
  <si>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</si>
  <si>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</si>
  <si>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</si>
  <si>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</si>
  <si>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</si>
  <si>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</si>
  <si>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</si>
  <si>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</si>
  <si>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</si>
  <si>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</si>
  <si>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</si>
  <si>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</si>
  <si>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</si>
  <si>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</si>
  <si>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</si>
  <si>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</si>
  <si>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</si>
  <si>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</si>
  <si>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</si>
  <si>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</si>
  <si>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</si>
  <si>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</si>
  <si>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</si>
  <si>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</si>
  <si>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</si>
  <si>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</si>
  <si>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</si>
  <si>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</si>
  <si>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</si>
  <si>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</si>
  <si>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</si>
  <si>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</si>
  <si>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</si>
  <si>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</si>
  <si>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</si>
  <si>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</si>
  <si>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</si>
  <si>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</si>
  <si>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</si>
  <si>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</si>
  <si>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</si>
  <si>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</si>
  <si>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</si>
  <si>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</si>
  <si>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</si>
  <si>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</si>
  <si>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</si>
  <si>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</si>
  <si>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</si>
  <si>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</si>
  <si>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</si>
  <si>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</si>
  <si>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</si>
  <si>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</si>
  <si>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</si>
  <si>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</si>
  <si>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</si>
  <si>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</si>
  <si>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</si>
  <si>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</si>
  <si>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</si>
  <si>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</si>
  <si>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</si>
  <si>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</si>
  <si>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</si>
  <si>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</si>
  <si>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</si>
  <si>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</si>
  <si>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</si>
  <si>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</si>
  <si>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</si>
  <si>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</si>
  <si>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</si>
  <si>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</si>
  <si>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</si>
  <si>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</si>
  <si>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</si>
  <si>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</si>
  <si>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</si>
  <si>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</si>
  <si>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</si>
  <si>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</si>
  <si>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</si>
  <si>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</si>
  <si>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</si>
  <si>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</si>
  <si>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</si>
  <si>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</si>
  <si>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</si>
  <si>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</si>
  <si>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</si>
  <si>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</si>
  <si>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</si>
  <si>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</si>
  <si>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</si>
  <si>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</si>
  <si>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</si>
  <si>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</si>
  <si>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</si>
  <si>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</si>
  <si>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</si>
  <si>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</si>
  <si>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</si>
  <si>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</si>
  <si>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</si>
  <si>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</si>
  <si>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</si>
  <si>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</si>
  <si>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</si>
  <si>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</si>
  <si>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</si>
  <si>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</si>
  <si>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</si>
  <si>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</si>
  <si>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</si>
  <si>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</si>
  <si>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</si>
  <si>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</si>
  <si>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</si>
  <si>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</si>
  <si>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</si>
  <si>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</si>
  <si>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</si>
  <si>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</si>
  <si>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</si>
  <si>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</si>
  <si>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</si>
  <si>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</si>
  <si>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</si>
  <si>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</si>
  <si>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</si>
  <si>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</si>
  <si>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</si>
  <si>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</si>
  <si>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</si>
  <si>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</si>
  <si>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</si>
  <si>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</si>
  <si>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</si>
  <si>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</si>
  <si>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</si>
  <si>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</si>
  <si>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</si>
  <si>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</si>
  <si>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</si>
  <si>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</si>
  <si>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</si>
  <si>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</si>
  <si>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</si>
  <si>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</si>
  <si>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</si>
  <si>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</si>
  <si>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</si>
  <si>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</si>
  <si>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</si>
  <si>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</si>
  <si>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</si>
  <si>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</si>
  <si>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</si>
  <si>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</si>
  <si>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</si>
  <si>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</si>
  <si>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</si>
  <si>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</si>
  <si>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</si>
  <si>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</si>
  <si>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</si>
  <si>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</si>
  <si>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</si>
  <si>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</si>
  <si>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</si>
  <si>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</si>
  <si>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</si>
  <si>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</si>
  <si>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</si>
  <si>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</si>
  <si>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</si>
  <si>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</si>
  <si>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</si>
  <si>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</si>
  <si>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</si>
  <si>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</si>
  <si>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</si>
  <si>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</si>
  <si>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</si>
  <si>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</si>
  <si>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</si>
  <si>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</si>
  <si>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</si>
  <si>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</si>
  <si>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</si>
  <si>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</si>
  <si>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</si>
  <si>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</si>
  <si>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</si>
  <si>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</si>
  <si>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</si>
  <si>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</si>
  <si>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</si>
  <si>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</si>
  <si>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</si>
  <si>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</si>
  <si>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</si>
  <si>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</si>
  <si>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</si>
  <si>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</si>
  <si>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</si>
  <si>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</si>
  <si>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</si>
  <si>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</si>
  <si>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</si>
  <si>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</si>
  <si>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</si>
  <si>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</si>
  <si>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</si>
  <si>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</si>
  <si>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</si>
  <si>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</si>
  <si>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</si>
  <si>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</si>
  <si>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</si>
  <si>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</si>
  <si>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</si>
  <si>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</si>
  <si>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</si>
  <si>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</si>
  <si>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</si>
  <si>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</si>
  <si>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</si>
  <si>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</si>
  <si>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</si>
  <si>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</si>
  <si>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</si>
  <si>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</si>
  <si>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</si>
  <si>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</si>
  <si>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</si>
  <si>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</si>
  <si>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</si>
  <si>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</si>
  <si>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</si>
  <si>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</si>
  <si>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</si>
  <si>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</si>
  <si>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</si>
  <si>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</si>
  <si>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</si>
  <si>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</si>
  <si>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</si>
  <si>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</si>
  <si>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</si>
  <si>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</si>
  <si>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</si>
  <si>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</si>
  <si>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</si>
  <si>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</si>
  <si>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</si>
  <si>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</si>
  <si>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</si>
  <si>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</si>
  <si>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</si>
  <si>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</si>
  <si>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</si>
  <si>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</si>
  <si>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</si>
  <si>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</si>
  <si>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</si>
  <si>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</si>
  <si>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</si>
  <si>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</si>
  <si>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</si>
  <si>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</si>
  <si>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</si>
  <si>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</si>
  <si>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</si>
  <si>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</si>
  <si>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</si>
  <si>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</si>
  <si>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</si>
  <si>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</si>
  <si>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</si>
  <si>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</si>
  <si>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</si>
  <si>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</si>
  <si>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</si>
  <si>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</si>
  <si>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</si>
  <si>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</si>
  <si>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</si>
  <si>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</si>
  <si>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</si>
  <si>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</si>
  <si>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</si>
  <si>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</si>
  <si>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</si>
  <si>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</si>
  <si>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</si>
  <si>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</si>
  <si>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</si>
  <si>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</si>
  <si>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</si>
  <si>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</si>
  <si>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</si>
  <si>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</si>
  <si>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</si>
  <si>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</si>
  <si>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</si>
  <si>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</si>
  <si>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</si>
  <si>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</si>
  <si>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</si>
  <si>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</si>
  <si>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</si>
  <si>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</si>
  <si>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</si>
  <si>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</si>
  <si>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</si>
  <si>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</si>
  <si>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</si>
  <si>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</si>
  <si>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</si>
  <si>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</si>
  <si>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</si>
  <si>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</si>
  <si>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</si>
  <si>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</si>
  <si>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</si>
  <si>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</si>
  <si>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</si>
  <si>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</si>
  <si>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</si>
  <si>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</si>
  <si>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</si>
  <si>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</si>
  <si>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</si>
  <si>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</si>
  <si>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</si>
  <si>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</si>
  <si>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</si>
  <si>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</si>
  <si>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</si>
  <si>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</si>
  <si>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</si>
  <si>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</si>
  <si>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</si>
  <si>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</si>
  <si>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</si>
  <si>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</si>
  <si>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</si>
  <si>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</si>
  <si>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</si>
  <si>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</si>
  <si>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</si>
  <si>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</si>
  <si>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</si>
  <si>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</si>
  <si>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</si>
  <si>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</si>
  <si>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</si>
  <si>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</si>
  <si>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</si>
  <si>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</si>
  <si>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</si>
  <si>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</si>
  <si>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</si>
  <si>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</si>
  <si>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</si>
  <si>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</si>
  <si>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</si>
  <si>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</si>
  <si>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</si>
  <si>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</si>
  <si>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</si>
  <si>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</si>
  <si>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</si>
  <si>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</si>
  <si>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</si>
  <si>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</si>
  <si>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</si>
  <si>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</si>
  <si>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</si>
  <si>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</si>
  <si>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</si>
  <si>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</si>
  <si>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</si>
  <si>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</si>
  <si>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</si>
  <si>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</si>
  <si>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</si>
  <si>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</si>
  <si>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</si>
  <si>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</si>
  <si>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</si>
  <si>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</si>
  <si>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</si>
  <si>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</si>
  <si>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</si>
  <si>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</si>
  <si>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</si>
  <si>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</si>
  <si>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</si>
  <si>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</si>
  <si>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</si>
  <si>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</si>
  <si>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</si>
  <si>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</si>
  <si>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</si>
  <si>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</si>
  <si>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</si>
  <si>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</si>
  <si>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</si>
  <si>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</si>
  <si>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</si>
  <si>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</si>
  <si>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</si>
  <si>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</si>
  <si>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</si>
  <si>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</si>
  <si>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</si>
  <si>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</si>
  <si>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</si>
  <si>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</si>
  <si>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</si>
  <si>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</si>
  <si>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</si>
  <si>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</si>
  <si>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</si>
  <si>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</si>
  <si>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</si>
  <si>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</si>
  <si>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</si>
  <si>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</si>
  <si>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</si>
  <si>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</si>
  <si>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</si>
  <si>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</si>
  <si>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</si>
  <si>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</si>
  <si>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</si>
  <si>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</si>
  <si>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</si>
  <si>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</si>
  <si>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</si>
  <si>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</si>
  <si>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</si>
  <si>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</si>
  <si>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</si>
  <si>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</si>
  <si>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</si>
  <si>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</si>
  <si>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</si>
  <si>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</si>
  <si>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</si>
  <si>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</si>
  <si>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</si>
  <si>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</si>
  <si>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</si>
  <si>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</si>
  <si>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</si>
  <si>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</si>
  <si>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</si>
  <si>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</si>
  <si>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</si>
  <si>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</si>
  <si>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</si>
  <si>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</si>
  <si>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</si>
  <si>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</si>
  <si>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</si>
  <si>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</si>
  <si>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</si>
  <si>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</si>
  <si>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</si>
  <si>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</si>
  <si>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</si>
  <si>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</si>
  <si>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</si>
  <si>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</si>
  <si>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</si>
  <si>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</si>
  <si>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</si>
  <si>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</si>
  <si>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</si>
  <si>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</si>
  <si>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</si>
  <si>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</si>
  <si>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</si>
  <si>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</si>
  <si>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</si>
  <si>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</si>
  <si>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</si>
  <si>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</si>
  <si>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</si>
  <si>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</si>
  <si>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</si>
  <si>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</si>
  <si>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</si>
  <si>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</si>
  <si>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</si>
  <si>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</si>
  <si>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</si>
  <si>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</si>
  <si>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</si>
  <si>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</si>
  <si>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</si>
  <si>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</si>
  <si>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</si>
  <si>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</si>
  <si>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</si>
  <si>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</si>
  <si>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</si>
  <si>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</si>
  <si>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</si>
  <si>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</si>
  <si>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</si>
  <si>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</si>
  <si>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</si>
  <si>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</si>
  <si>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</si>
  <si>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</si>
  <si>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</si>
  <si>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</si>
  <si>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</si>
  <si>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</si>
  <si>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</si>
  <si>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</si>
  <si>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</si>
  <si>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</si>
  <si>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</si>
  <si>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</si>
  <si>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</si>
  <si>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</si>
  <si>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</si>
  <si>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</si>
  <si>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</si>
  <si>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</si>
  <si>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</si>
  <si>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</si>
  <si>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</si>
  <si>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</si>
  <si>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</si>
  <si>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</si>
  <si>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</si>
  <si>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</si>
  <si>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</si>
  <si>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</si>
  <si>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</si>
  <si>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</si>
  <si>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</si>
  <si>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</si>
  <si>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</si>
  <si>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</si>
  <si>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</si>
  <si>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</si>
  <si>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</si>
  <si>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</si>
  <si>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</si>
  <si>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</si>
  <si>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</si>
  <si>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</si>
  <si>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</si>
  <si>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</si>
  <si>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</si>
  <si>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</si>
  <si>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</si>
  <si>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</si>
  <si>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</si>
  <si>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</si>
  <si>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</si>
  <si>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</si>
  <si>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</si>
  <si>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</si>
  <si>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</si>
  <si>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</si>
  <si>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</si>
  <si>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</si>
  <si>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</si>
  <si>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</si>
  <si>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</si>
  <si>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</si>
  <si>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</si>
  <si>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</si>
  <si>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</si>
  <si>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</si>
  <si>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</si>
  <si>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</si>
  <si>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</si>
  <si>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</si>
  <si>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</si>
  <si>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</si>
  <si>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</si>
  <si>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</si>
  <si>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</si>
  <si>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</si>
  <si>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</si>
  <si>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</si>
  <si>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</si>
  <si>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</si>
  <si>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</si>
  <si>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</si>
  <si>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</si>
  <si>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</si>
  <si>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</si>
  <si>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</si>
  <si>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</si>
  <si>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</si>
  <si>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</si>
  <si>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</si>
  <si>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</si>
  <si>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</si>
  <si>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</si>
  <si>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</si>
  <si>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</si>
  <si>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</si>
  <si>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</si>
  <si>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</si>
  <si>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</si>
  <si>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</si>
  <si>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</si>
  <si>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</si>
  <si>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</si>
  <si>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</si>
  <si>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</si>
  <si>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</si>
  <si>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</si>
  <si>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</si>
  <si>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</si>
  <si>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</si>
  <si>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</si>
  <si>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</si>
  <si>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</si>
  <si>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</si>
  <si>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</si>
  <si>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</si>
  <si>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</si>
  <si>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</si>
  <si>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</si>
  <si>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</si>
  <si>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</si>
  <si>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</si>
  <si>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</si>
  <si>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</si>
  <si>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</si>
  <si>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</si>
  <si>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</si>
  <si>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</si>
  <si>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</si>
  <si>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</si>
  <si>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</si>
  <si>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</si>
  <si>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</si>
  <si>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</si>
  <si>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</si>
  <si>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</si>
  <si>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</si>
  <si>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</si>
  <si>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</si>
  <si>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</si>
  <si>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</si>
  <si>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</si>
  <si>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</si>
  <si>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</si>
  <si>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</si>
  <si>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</si>
  <si>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</si>
  <si>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</si>
  <si>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</si>
  <si>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</si>
  <si>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</si>
  <si>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</si>
  <si>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</si>
  <si>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</si>
  <si>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</si>
  <si>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</si>
  <si>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</si>
  <si>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</si>
  <si>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</si>
  <si>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</si>
  <si>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</si>
  <si>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</si>
  <si>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</si>
  <si>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</si>
  <si>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</si>
  <si>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</si>
  <si>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</si>
  <si>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</si>
  <si>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</si>
  <si>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</si>
  <si>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</si>
  <si>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</si>
  <si>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</si>
  <si>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</si>
  <si>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</si>
  <si>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</si>
  <si>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</si>
  <si>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</si>
  <si>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</si>
  <si>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</si>
  <si>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</si>
  <si>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</si>
  <si>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</si>
  <si>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</si>
  <si>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</si>
  <si>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</si>
  <si>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</si>
  <si>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</si>
  <si>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</si>
  <si>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</si>
  <si>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</si>
  <si>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</si>
  <si>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</si>
  <si>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</si>
  <si>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</si>
  <si>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</si>
  <si>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</si>
  <si>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</si>
  <si>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</si>
  <si>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</si>
  <si>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</si>
  <si>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</si>
  <si>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</si>
  <si>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</si>
  <si>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</si>
  <si>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</si>
  <si>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</si>
  <si>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</si>
  <si>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</si>
  <si>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</si>
  <si>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</si>
  <si>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</si>
  <si>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</si>
  <si>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</si>
  <si>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</si>
  <si>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</si>
  <si>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</si>
  <si>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</si>
  <si>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</si>
  <si>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</si>
  <si>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</si>
  <si>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</si>
  <si>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</si>
  <si>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</si>
  <si>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</si>
  <si>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</si>
  <si>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</si>
  <si>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</si>
  <si>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</si>
  <si>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</si>
  <si>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</si>
  <si>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</si>
  <si>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</si>
  <si>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</si>
  <si>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</si>
  <si>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</si>
  <si>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</si>
  <si>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</si>
  <si>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</si>
  <si>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</si>
  <si>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</si>
  <si>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</si>
  <si>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</si>
  <si>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</si>
  <si>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</si>
  <si>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</si>
  <si>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</si>
  <si>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</si>
  <si>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</si>
  <si>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</si>
  <si>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</si>
  <si>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</si>
  <si>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</si>
  <si>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</si>
  <si>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</si>
  <si>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</si>
  <si>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</si>
  <si>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</si>
  <si>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</si>
  <si>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</si>
  <si>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</si>
  <si>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</si>
  <si>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</si>
  <si>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</si>
  <si>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</si>
  <si>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</si>
  <si>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</si>
  <si>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</si>
  <si>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</si>
  <si>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</si>
  <si>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</si>
  <si>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</si>
  <si>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</si>
  <si>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</si>
  <si>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</si>
  <si>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</si>
  <si>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</si>
  <si>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</si>
  <si>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</si>
  <si>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</si>
  <si>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</si>
  <si>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</si>
  <si>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</si>
  <si>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</si>
  <si>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</si>
  <si>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</si>
  <si>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</si>
  <si>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</si>
  <si>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</si>
  <si>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</si>
  <si>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</si>
  <si>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</si>
  <si>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</si>
  <si>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</si>
  <si>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</si>
  <si>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</si>
  <si>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</si>
  <si>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</si>
  <si>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</si>
  <si>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</si>
  <si>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</si>
  <si>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</si>
  <si>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</si>
  <si>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</si>
  <si>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</si>
  <si>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</si>
  <si>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</si>
  <si>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</si>
  <si>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</si>
  <si>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</si>
  <si>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</si>
  <si>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</si>
  <si>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</si>
  <si>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</si>
  <si>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</si>
  <si>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</si>
  <si>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</si>
  <si>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</si>
  <si>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</si>
  <si>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</si>
  <si>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</si>
  <si>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</si>
  <si>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</si>
  <si>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</si>
  <si>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</si>
  <si>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</si>
  <si>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</si>
  <si>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</si>
  <si>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</si>
  <si>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</si>
  <si>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</si>
  <si>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</si>
  <si>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</si>
  <si>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</si>
  <si>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</si>
  <si>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</si>
  <si>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</si>
  <si>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</si>
  <si>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</si>
  <si>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</si>
  <si>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</si>
  <si>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</si>
  <si>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</si>
  <si>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</si>
  <si>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</si>
  <si>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</si>
  <si>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</si>
  <si>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</si>
  <si>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</si>
  <si>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</si>
  <si>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</si>
  <si>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</si>
  <si>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</si>
  <si>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</si>
  <si>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</si>
  <si>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</si>
  <si>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</si>
  <si>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</si>
  <si>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</si>
  <si>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</si>
  <si>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</si>
  <si>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</si>
  <si>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</si>
  <si>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</si>
  <si>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</si>
  <si>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</si>
  <si>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</si>
  <si>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</si>
  <si>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</si>
  <si>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</si>
  <si>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</si>
  <si>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</si>
  <si>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</si>
  <si>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</si>
  <si>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</si>
  <si>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</si>
  <si>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</si>
  <si>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</si>
  <si>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</si>
  <si>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</si>
  <si>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</si>
  <si>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</si>
  <si>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</si>
  <si>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</si>
  <si>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</si>
  <si>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</si>
  <si>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</si>
  <si>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</si>
  <si>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</si>
  <si>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</si>
  <si>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</si>
  <si>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</si>
  <si>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</si>
  <si>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</si>
  <si>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</si>
  <si>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</si>
  <si>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</si>
  <si>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</si>
  <si>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</si>
  <si>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</si>
  <si>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</si>
  <si>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</si>
  <si>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</si>
  <si>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</si>
  <si>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</si>
  <si>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</si>
  <si>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</si>
  <si>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</si>
  <si>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</si>
  <si>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</si>
  <si>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</si>
  <si>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</si>
  <si>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</si>
  <si>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</si>
  <si>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</si>
  <si>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</si>
  <si>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</si>
  <si>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</si>
  <si>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</si>
  <si>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</si>
  <si>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</si>
  <si>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</si>
  <si>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</si>
  <si>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</si>
  <si>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</si>
  <si>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</si>
  <si>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</si>
  <si>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</si>
  <si>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</si>
  <si>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</si>
  <si>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</si>
  <si>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</si>
  <si>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</si>
  <si>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</si>
  <si>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</si>
  <si>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</si>
  <si>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</si>
  <si>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</si>
  <si>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</si>
  <si>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</si>
  <si>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</si>
  <si>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</si>
  <si>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</si>
  <si>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</si>
  <si>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</si>
  <si>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</si>
  <si>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</si>
  <si>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</si>
  <si>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</si>
  <si>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</si>
  <si>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</si>
  <si>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</si>
  <si>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</si>
  <si>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</si>
  <si>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</si>
  <si>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</si>
  <si>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</si>
  <si>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</si>
  <si>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</si>
  <si>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</si>
  <si>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</si>
  <si>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</si>
  <si>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</si>
  <si>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</si>
  <si>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</si>
  <si>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</si>
  <si>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</si>
  <si>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</si>
  <si>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</si>
  <si>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</si>
  <si>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</si>
  <si>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</si>
  <si>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</si>
  <si>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</si>
  <si>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</si>
  <si>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</si>
  <si>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</si>
  <si>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</si>
  <si>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</si>
  <si>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</si>
  <si>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</si>
  <si>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</si>
  <si>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</si>
  <si>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</si>
  <si>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</si>
  <si>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</si>
  <si>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</si>
  <si>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</si>
  <si>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</si>
  <si>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</si>
  <si>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</si>
  <si>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</si>
  <si>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</si>
  <si>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</si>
  <si>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</si>
  <si>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</si>
  <si>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</si>
  <si>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</si>
  <si>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</si>
  <si>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</si>
  <si>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</si>
  <si>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</si>
  <si>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</si>
  <si>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</si>
  <si>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</si>
  <si>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</si>
  <si>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</si>
  <si>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</si>
  <si>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</si>
  <si>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</si>
  <si>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</si>
  <si>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</si>
  <si>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</si>
  <si>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</si>
  <si>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</si>
  <si>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</si>
  <si>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</si>
  <si>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</si>
  <si>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</si>
  <si>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</si>
  <si>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</si>
  <si>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</si>
  <si>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</si>
  <si>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</si>
  <si>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</si>
  <si>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</si>
  <si>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</si>
  <si>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</si>
  <si>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</si>
  <si>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</si>
  <si>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</si>
  <si>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</si>
  <si>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</si>
  <si>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</si>
  <si>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</si>
  <si>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</si>
  <si>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</si>
  <si>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</si>
  <si>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</si>
  <si>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</si>
  <si>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</si>
  <si>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</si>
  <si>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</si>
  <si>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</si>
  <si>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</si>
  <si>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</si>
  <si>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</si>
  <si>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</si>
  <si>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</si>
  <si>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</si>
  <si>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</si>
  <si>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</si>
  <si>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</si>
  <si>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</si>
  <si>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</si>
  <si>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</si>
  <si>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</si>
  <si>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</si>
  <si>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</si>
  <si>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</si>
  <si>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</si>
  <si>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</si>
  <si>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</si>
  <si>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</si>
  <si>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</si>
  <si>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</si>
  <si>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</si>
  <si>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</si>
  <si>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</si>
  <si>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</si>
  <si>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</si>
  <si>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</si>
  <si>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</si>
  <si>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</si>
  <si>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</si>
  <si>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</si>
  <si>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</si>
  <si>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</si>
  <si>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</si>
  <si>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</si>
  <si>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</si>
  <si>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</si>
  <si>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</si>
  <si>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</si>
  <si>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</si>
  <si>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</si>
  <si>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</si>
  <si>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</si>
  <si>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</si>
  <si>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</si>
  <si>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</si>
  <si>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</si>
  <si>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</si>
  <si>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</si>
  <si>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</si>
  <si>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</si>
  <si>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</si>
  <si>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</si>
  <si>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</si>
  <si>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</si>
  <si>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</si>
  <si>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</si>
  <si>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</si>
  <si>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</si>
  <si>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</si>
  <si>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</si>
  <si>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</si>
  <si>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</si>
  <si>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</si>
  <si>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</si>
  <si>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</si>
  <si>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</si>
  <si>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</si>
  <si>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</si>
  <si>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</si>
  <si>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</si>
  <si>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</si>
  <si>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</si>
  <si>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</si>
  <si>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</si>
  <si>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</si>
  <si>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</si>
  <si>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</si>
  <si>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</si>
  <si>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</si>
  <si>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</si>
  <si>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</si>
  <si>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</si>
  <si>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</si>
  <si>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</si>
  <si>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</si>
  <si>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</si>
  <si>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</si>
  <si>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</si>
  <si>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</si>
  <si>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</si>
  <si>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</si>
  <si>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</si>
  <si>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</si>
  <si>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</si>
  <si>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</si>
  <si>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</si>
  <si>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</si>
  <si>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</si>
  <si>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</si>
  <si>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</si>
  <si>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</si>
  <si>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</si>
  <si>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</si>
  <si>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</si>
  <si>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</si>
  <si>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</si>
  <si>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</si>
  <si>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</si>
  <si>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</si>
  <si>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</si>
  <si>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</si>
  <si>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</si>
  <si>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</si>
  <si>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</si>
  <si>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</si>
  <si>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</si>
  <si>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</si>
  <si>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</si>
  <si>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</si>
  <si>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</si>
  <si>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</si>
  <si>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</si>
  <si>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</si>
  <si>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</si>
  <si>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</si>
  <si>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</si>
  <si>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</si>
  <si>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</si>
  <si>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</si>
  <si>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</si>
  <si>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</si>
  <si>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</si>
  <si>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</si>
  <si>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</si>
  <si>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</si>
  <si>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</si>
  <si>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</si>
  <si>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</si>
  <si>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</si>
  <si>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</si>
  <si>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</si>
  <si>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</si>
  <si>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</si>
  <si>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</si>
  <si>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</si>
  <si>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</si>
  <si>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</si>
  <si>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</si>
  <si>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</si>
  <si>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</si>
  <si>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</si>
  <si>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</si>
  <si>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</si>
  <si>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</si>
  <si>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</si>
  <si>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</si>
  <si>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</si>
  <si>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</si>
  <si>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</si>
  <si>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</si>
  <si>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</si>
  <si>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</si>
  <si>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</si>
  <si>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</si>
  <si>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</si>
  <si>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</si>
  <si>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</si>
  <si>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</si>
  <si>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</si>
  <si>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</si>
  <si>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</si>
  <si>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</si>
  <si>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</si>
  <si>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</si>
  <si>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</si>
  <si>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</si>
  <si>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</si>
  <si>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</si>
  <si>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</si>
  <si>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</si>
  <si>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</si>
  <si>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</si>
  <si>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</si>
  <si>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</si>
  <si>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</si>
  <si>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</si>
  <si>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</si>
  <si>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</si>
  <si>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</si>
  <si>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</si>
  <si>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</si>
  <si>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</si>
  <si>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</si>
  <si>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</si>
  <si>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</si>
  <si>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</si>
  <si>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</si>
  <si>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</si>
  <si>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</si>
  <si>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</si>
  <si>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</si>
  <si>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</si>
  <si>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</si>
  <si>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</si>
  <si>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</si>
  <si>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</si>
  <si>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</si>
  <si>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</si>
  <si>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</si>
  <si>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</si>
  <si>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</si>
  <si>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</si>
  <si>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</si>
  <si>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</si>
  <si>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</si>
  <si>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</si>
  <si>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</si>
  <si>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</si>
  <si>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</si>
  <si>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</si>
  <si>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</si>
  <si>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</si>
  <si>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</si>
  <si>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</si>
  <si>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</si>
  <si>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</si>
  <si>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</si>
  <si>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</si>
  <si>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</si>
  <si>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</si>
  <si>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</si>
  <si>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</si>
  <si>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</si>
  <si>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</si>
  <si>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</si>
  <si>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</si>
  <si>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</si>
  <si>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</si>
  <si>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</si>
  <si>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</si>
  <si>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</si>
  <si>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</si>
  <si>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</si>
  <si>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</si>
  <si>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</si>
  <si>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</si>
  <si>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</si>
  <si>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</si>
  <si>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</si>
  <si>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</si>
  <si>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</si>
  <si>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</si>
  <si>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</si>
  <si>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</si>
  <si>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</si>
  <si>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</si>
  <si>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</si>
  <si>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</si>
  <si>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</si>
  <si>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</si>
  <si>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</si>
  <si>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</si>
  <si>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</si>
  <si>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</si>
  <si>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</si>
  <si>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</si>
  <si>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</si>
  <si>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</si>
  <si>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</si>
  <si>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</si>
  <si>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</si>
  <si>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</si>
  <si>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</si>
  <si>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</si>
  <si>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</si>
  <si>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</si>
  <si>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</si>
  <si>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</si>
  <si>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</si>
  <si>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</si>
  <si>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</si>
  <si>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</si>
  <si>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</si>
  <si>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</si>
  <si>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</si>
  <si>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</si>
  <si>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</si>
  <si>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</si>
  <si>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</si>
  <si>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</si>
  <si>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</si>
  <si>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</si>
  <si>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</si>
  <si>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</si>
  <si>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</si>
  <si>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</si>
  <si>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</si>
  <si>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</si>
  <si>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</si>
  <si>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</si>
  <si>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</si>
  <si>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</si>
  <si>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</si>
  <si>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</si>
  <si>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</si>
  <si>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</si>
  <si>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</si>
  <si>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</si>
  <si>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</si>
  <si>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</si>
  <si>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</si>
  <si>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</si>
  <si>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</si>
  <si>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</si>
  <si>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</si>
  <si>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</si>
  <si>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</si>
  <si>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</si>
  <si>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</si>
  <si>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</si>
  <si>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</si>
  <si>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</si>
  <si>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</si>
  <si>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</si>
  <si>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</si>
  <si>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</si>
  <si>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</si>
  <si>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</si>
  <si>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</si>
  <si>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</si>
  <si>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</si>
  <si>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</si>
  <si>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</si>
  <si>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</si>
  <si>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</si>
  <si>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</si>
  <si>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</si>
  <si>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</si>
  <si>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</si>
  <si>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</si>
  <si>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</si>
  <si>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</si>
  <si>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</si>
  <si>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</si>
  <si>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</si>
  <si>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</si>
  <si>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</si>
  <si>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</si>
  <si>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</si>
  <si>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</si>
  <si>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</si>
  <si>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</si>
  <si>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</si>
  <si>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</si>
  <si>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</si>
  <si>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</si>
  <si>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</si>
  <si>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</si>
  <si>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</si>
  <si>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</si>
  <si>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</si>
  <si>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</si>
  <si>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</si>
  <si>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</si>
  <si>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</si>
  <si>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</si>
  <si>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</si>
  <si>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</si>
  <si>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</si>
  <si>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</si>
  <si>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</si>
  <si>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</si>
  <si>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</si>
  <si>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</si>
  <si>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</si>
  <si>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</si>
  <si>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</si>
  <si>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</si>
  <si>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</si>
  <si>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</si>
  <si>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</si>
  <si>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</si>
  <si>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</si>
  <si>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</si>
  <si>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</si>
  <si>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</si>
  <si>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</si>
  <si>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</si>
  <si>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</si>
  <si>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</si>
  <si>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</si>
  <si>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</si>
  <si>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</si>
  <si>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</si>
  <si>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</si>
  <si>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</si>
  <si>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</si>
  <si>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</si>
  <si>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</si>
  <si>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</si>
  <si>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</si>
  <si>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</si>
  <si>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</si>
  <si>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</si>
  <si>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</si>
  <si>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</si>
  <si>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</si>
  <si>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</si>
  <si>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</si>
  <si>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</si>
  <si>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</si>
  <si>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</si>
  <si>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</si>
  <si>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</si>
  <si>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</si>
  <si>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</si>
  <si>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</si>
  <si>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</si>
  <si>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</si>
  <si>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</si>
  <si>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</si>
  <si>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</si>
  <si>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</si>
  <si>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</si>
  <si>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</si>
  <si>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</si>
  <si>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</si>
  <si>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</si>
  <si>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</si>
  <si>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</si>
  <si>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</si>
  <si>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</si>
  <si>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</si>
  <si>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</si>
  <si>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</si>
  <si>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</si>
  <si>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</si>
  <si>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</si>
  <si>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</si>
  <si>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</si>
  <si>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</si>
  <si>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</si>
  <si>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</si>
  <si>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</si>
  <si>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</si>
  <si>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</si>
  <si>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</si>
  <si>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</si>
  <si>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</si>
  <si>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</si>
  <si>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</si>
  <si>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</si>
  <si>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</si>
  <si>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</si>
  <si>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</si>
  <si>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</si>
  <si>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</si>
  <si>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</si>
  <si>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</si>
  <si>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</si>
  <si>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</si>
  <si>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</si>
  <si>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</si>
  <si>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</si>
  <si>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</si>
  <si>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</si>
  <si>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</si>
  <si>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</si>
  <si>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</si>
  <si>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</si>
  <si>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</si>
  <si>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</si>
  <si>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</si>
  <si>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</si>
  <si>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</si>
  <si>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</si>
  <si>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</si>
  <si>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</si>
  <si>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</si>
  <si>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</si>
  <si>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</si>
  <si>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</si>
  <si>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</si>
  <si>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</si>
  <si>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</si>
  <si>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</si>
  <si>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</si>
  <si>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</si>
  <si>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</si>
  <si>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</si>
  <si>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</si>
  <si>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</si>
  <si>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</si>
  <si>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</si>
  <si>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</si>
  <si>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</si>
  <si>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</si>
  <si>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</si>
  <si>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</si>
  <si>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</si>
  <si>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</si>
  <si>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</si>
  <si>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</si>
  <si>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</si>
  <si>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</si>
  <si>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</si>
  <si>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</si>
  <si>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</si>
  <si>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</si>
  <si>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</si>
  <si>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</si>
  <si>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</si>
  <si>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</si>
  <si>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</si>
  <si>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</si>
  <si>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</si>
  <si>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</si>
  <si>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</si>
  <si>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</si>
  <si>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</si>
  <si>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</si>
  <si>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</si>
  <si>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</si>
  <si>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</si>
  <si>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</si>
  <si>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</si>
  <si>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</si>
  <si>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</si>
  <si>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</si>
  <si>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</si>
  <si>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</si>
  <si>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</si>
  <si>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</si>
  <si>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</si>
  <si>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</si>
  <si>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</si>
  <si>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</si>
  <si>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</si>
  <si>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</si>
  <si>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</si>
  <si>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</si>
  <si>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</si>
  <si>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</si>
  <si>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</si>
  <si>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</si>
  <si>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</si>
  <si>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</si>
  <si>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</si>
  <si>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</si>
  <si>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</si>
  <si>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</si>
  <si>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</si>
  <si>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</si>
  <si>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</si>
  <si>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</si>
  <si>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</si>
  <si>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</si>
  <si>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</si>
  <si>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</si>
  <si>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</si>
  <si>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</si>
  <si>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</si>
  <si>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</si>
  <si>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</si>
  <si>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</si>
  <si>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</si>
  <si>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</si>
  <si>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</si>
  <si>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</si>
  <si>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</si>
  <si>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</si>
  <si>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</si>
  <si>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</si>
  <si>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</si>
  <si>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</si>
  <si>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</si>
  <si>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</si>
  <si>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</si>
  <si>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</si>
  <si>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</si>
  <si>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</si>
  <si>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</si>
  <si>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</si>
  <si>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</si>
  <si>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</si>
  <si>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</si>
  <si>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</si>
  <si>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</si>
  <si>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</si>
  <si>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</si>
  <si>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</si>
  <si>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</si>
  <si>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</si>
  <si>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</si>
  <si>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</si>
  <si>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</si>
  <si>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</si>
  <si>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</si>
  <si>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</si>
  <si>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</si>
  <si>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</si>
  <si>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</si>
  <si>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</si>
  <si>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</si>
  <si>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</si>
  <si>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</si>
  <si>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</si>
  <si>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</si>
  <si>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</si>
  <si>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</si>
  <si>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</si>
  <si>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</si>
  <si>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</si>
  <si>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</si>
  <si>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</si>
  <si>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</si>
  <si>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</si>
  <si>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</si>
  <si>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</si>
  <si>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</si>
  <si>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</si>
  <si>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</si>
  <si>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</si>
  <si>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</si>
  <si>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</si>
  <si>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</si>
  <si>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</si>
  <si>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</si>
  <si>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</si>
  <si>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</si>
  <si>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</si>
  <si>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</si>
  <si>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</si>
  <si>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</si>
  <si>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</si>
  <si>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</si>
  <si>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</si>
  <si>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</si>
  <si>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</si>
  <si>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</si>
  <si>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</si>
  <si>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</si>
  <si>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</si>
  <si>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</si>
  <si>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</si>
  <si>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</si>
  <si>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</si>
  <si>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</si>
  <si>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</si>
  <si>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</si>
  <si>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</si>
  <si>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</si>
  <si>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</si>
  <si>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</si>
  <si>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</si>
  <si>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</si>
  <si>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</si>
  <si>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</si>
  <si>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</si>
  <si>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</si>
  <si>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</si>
  <si>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</si>
  <si>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</si>
  <si>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</si>
  <si>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</si>
  <si>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</si>
  <si>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</si>
  <si>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</si>
  <si>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</si>
  <si>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</si>
  <si>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</si>
  <si>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</si>
  <si>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</si>
  <si>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</si>
  <si>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</si>
  <si>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</si>
  <si>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</si>
  <si>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</si>
  <si>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</si>
  <si>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</si>
  <si>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</si>
  <si>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</si>
  <si>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</si>
  <si>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</si>
  <si>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</si>
  <si>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</si>
  <si>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</si>
  <si>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</si>
  <si>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</si>
  <si>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</si>
  <si>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</si>
  <si>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</si>
  <si>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</si>
  <si>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</si>
  <si>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</si>
  <si>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</si>
  <si>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</si>
  <si>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</si>
  <si>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</si>
  <si>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</si>
  <si>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</si>
  <si>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</si>
  <si>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</si>
  <si>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</si>
  <si>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</si>
  <si>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</si>
  <si>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</si>
  <si>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</si>
  <si>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</si>
  <si>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</si>
  <si>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</si>
  <si>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</si>
  <si>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</si>
  <si>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</si>
  <si>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</si>
  <si>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</si>
  <si>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</si>
  <si>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</si>
  <si>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</si>
  <si>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</si>
  <si>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</si>
  <si>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</si>
  <si>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</si>
  <si>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</si>
  <si>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</si>
  <si>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</si>
  <si>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</si>
  <si>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</si>
  <si>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</si>
  <si>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</si>
  <si>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</si>
  <si>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</si>
  <si>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</si>
  <si>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</si>
  <si>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</si>
  <si>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</si>
  <si>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</si>
  <si>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</si>
  <si>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</si>
  <si>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</si>
  <si>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</si>
  <si>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</si>
  <si>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</si>
  <si>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</si>
  <si>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</si>
  <si>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</si>
  <si>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</si>
  <si>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</si>
  <si>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</si>
  <si>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</si>
  <si>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</si>
  <si>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</si>
  <si>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</si>
  <si>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</si>
  <si>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</si>
  <si>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</si>
  <si>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</si>
  <si>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</si>
  <si>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</si>
  <si>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</si>
  <si>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</si>
  <si>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</si>
  <si>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</si>
  <si>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</si>
  <si>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</si>
  <si>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</si>
  <si>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</si>
  <si>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</si>
  <si>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</si>
  <si>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</si>
  <si>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</si>
  <si>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</si>
  <si>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</si>
  <si>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</si>
  <si>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</si>
  <si>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</si>
  <si>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</si>
  <si>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</si>
  <si>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</si>
  <si>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</si>
  <si>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</si>
  <si>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</si>
  <si>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</si>
  <si>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</si>
  <si>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</si>
  <si>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</si>
  <si>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</si>
  <si>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</si>
  <si>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</si>
  <si>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</si>
  <si>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</si>
  <si>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</si>
  <si>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</si>
  <si>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</si>
  <si>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</si>
  <si>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</si>
  <si>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</si>
  <si>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</si>
  <si>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</si>
  <si>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</si>
  <si>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</si>
  <si>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</si>
  <si>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</si>
  <si>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</si>
  <si>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</si>
  <si>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</si>
  <si>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</si>
  <si>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</si>
  <si>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</si>
  <si>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</si>
  <si>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</si>
  <si>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</si>
  <si>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</si>
  <si>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</si>
  <si>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</si>
  <si>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</si>
  <si>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</si>
  <si>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</si>
  <si>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</si>
  <si>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</si>
  <si>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</si>
  <si>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</si>
  <si>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</si>
  <si>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</si>
  <si>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</si>
  <si>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</si>
  <si>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</si>
  <si>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</si>
  <si>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</si>
  <si>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</si>
  <si>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</si>
  <si>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</si>
  <si>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</si>
  <si>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</si>
  <si>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</si>
  <si>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</si>
  <si>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</si>
  <si>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</si>
  <si>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</si>
  <si>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</si>
  <si>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</si>
  <si>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</si>
  <si>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</si>
  <si>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</si>
  <si>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</si>
  <si>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</si>
  <si>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</si>
  <si>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</si>
  <si>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</si>
  <si>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</si>
  <si>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</si>
  <si>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</si>
  <si>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</si>
  <si>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</si>
  <si>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</si>
  <si>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</si>
  <si>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</si>
  <si>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</si>
  <si>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</si>
  <si>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</si>
  <si>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</si>
  <si>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</si>
  <si>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</si>
  <si>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</si>
  <si>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</si>
  <si>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</si>
  <si>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</si>
  <si>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</si>
  <si>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</si>
  <si>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</si>
  <si>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</si>
  <si>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</si>
  <si>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</si>
  <si>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</si>
  <si>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</si>
  <si>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</si>
  <si>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</si>
  <si>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</si>
  <si>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</si>
  <si>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</si>
  <si>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</si>
  <si>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</si>
  <si>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</si>
  <si>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</si>
  <si>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</si>
  <si>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</si>
  <si>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</si>
  <si>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</si>
  <si>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</si>
  <si>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</si>
  <si>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</si>
  <si>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</si>
  <si>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</si>
  <si>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</si>
  <si>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</si>
  <si>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</si>
  <si>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</si>
  <si>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</si>
  <si>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</si>
  <si>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</si>
  <si>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</si>
  <si>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</si>
  <si>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</si>
  <si>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</si>
  <si>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</si>
  <si>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</si>
  <si>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</si>
  <si>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</si>
  <si>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</si>
  <si>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</si>
  <si>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</si>
  <si>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</si>
  <si>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</si>
  <si>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</si>
  <si>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</si>
  <si>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</si>
  <si>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</si>
  <si>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</si>
  <si>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</si>
  <si>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</si>
  <si>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</si>
  <si>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</si>
  <si>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</si>
  <si>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</si>
  <si>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</si>
  <si>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</si>
  <si>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</si>
  <si>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</si>
  <si>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</si>
  <si>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</si>
  <si>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</si>
  <si>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</si>
  <si>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</si>
  <si>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</si>
  <si>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</si>
  <si>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</si>
  <si>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</si>
  <si>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</si>
  <si>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</si>
  <si>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</si>
  <si>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</si>
  <si>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</si>
  <si>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</si>
  <si>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</si>
  <si>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</si>
  <si>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</si>
  <si>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</si>
  <si>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</si>
  <si>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</si>
  <si>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</si>
  <si>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</si>
  <si>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</si>
  <si>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</si>
  <si>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</si>
  <si>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</si>
  <si>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</si>
  <si>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</si>
  <si>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</si>
  <si>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</si>
  <si>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</si>
  <si>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</si>
  <si>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</si>
  <si>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</si>
  <si>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</si>
  <si>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</si>
  <si>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</si>
  <si>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</si>
  <si>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</si>
  <si>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</si>
  <si>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</si>
  <si>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</si>
  <si>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</si>
  <si>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</si>
  <si>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</si>
  <si>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</si>
  <si>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</si>
  <si>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</si>
  <si>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</si>
  <si>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</si>
  <si>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</si>
  <si>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</si>
  <si>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</si>
  <si>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</si>
  <si>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</si>
  <si>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</si>
  <si>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</si>
  <si>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</si>
  <si>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</si>
  <si>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</si>
  <si>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</si>
  <si>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</si>
  <si>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</si>
  <si>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</si>
  <si>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</si>
  <si>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</si>
  <si>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</si>
  <si>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</si>
  <si>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</si>
  <si>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</si>
  <si>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</si>
  <si>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</si>
  <si>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</si>
  <si>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</si>
  <si>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</si>
  <si>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</si>
  <si>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</si>
  <si>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</si>
  <si>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</si>
  <si>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</si>
  <si>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</si>
  <si>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</si>
  <si>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</si>
  <si>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</si>
  <si>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</si>
  <si>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</si>
  <si>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</si>
  <si>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</si>
  <si>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</si>
  <si>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</si>
  <si>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</si>
  <si>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</si>
  <si>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</si>
  <si>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</si>
  <si>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</si>
  <si>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</si>
  <si>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</si>
  <si>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</si>
  <si>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</si>
  <si>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</si>
  <si>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</si>
  <si>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</si>
  <si>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</si>
  <si>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</si>
  <si>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</si>
  <si>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</si>
  <si>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</si>
  <si>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</si>
  <si>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</si>
  <si>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</si>
  <si>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</si>
  <si>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</si>
  <si>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</si>
  <si>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</si>
  <si>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</si>
  <si>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</si>
  <si>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</si>
  <si>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</si>
  <si>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</si>
  <si>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</si>
  <si>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</si>
  <si>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</si>
  <si>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</si>
  <si>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</si>
  <si>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</si>
  <si>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</si>
  <si>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</si>
  <si>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</si>
  <si>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</si>
  <si>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</si>
  <si>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</si>
  <si>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</si>
  <si>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</si>
  <si>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</si>
  <si>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</si>
  <si>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</si>
  <si>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</si>
  <si>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</si>
  <si>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</si>
  <si>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</si>
  <si>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</si>
  <si>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</si>
  <si>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</si>
  <si>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</si>
  <si>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</si>
  <si>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</si>
  <si>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</si>
  <si>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</si>
  <si>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</si>
  <si>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</si>
  <si>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</si>
  <si>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</si>
  <si>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</si>
  <si>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</si>
  <si>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</si>
  <si>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</si>
  <si>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</si>
  <si>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</si>
  <si>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</si>
  <si>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</si>
  <si>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</si>
  <si>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</si>
  <si>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</si>
  <si>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</si>
  <si>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</si>
  <si>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</si>
  <si>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</si>
  <si>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</si>
  <si>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</si>
  <si>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</si>
  <si>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</si>
  <si>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</si>
  <si>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</si>
  <si>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</si>
  <si>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</si>
  <si>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</si>
  <si>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</si>
  <si>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</si>
  <si>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</si>
  <si>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</si>
  <si>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</si>
  <si>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</si>
  <si>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</si>
  <si>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</si>
  <si>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</si>
  <si>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</si>
  <si>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</si>
  <si>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</si>
  <si>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</si>
  <si>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</si>
  <si>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</si>
  <si>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</si>
  <si>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</si>
  <si>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</si>
  <si>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</si>
  <si>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</si>
  <si>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</si>
  <si>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</si>
  <si>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</si>
  <si>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</si>
  <si>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</si>
  <si>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</si>
  <si>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</si>
  <si>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</si>
  <si>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</si>
  <si>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</si>
  <si>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</si>
  <si>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</si>
  <si>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</si>
  <si>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</si>
  <si>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</si>
  <si>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</si>
  <si>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</si>
  <si>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</si>
  <si>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</si>
  <si>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</si>
  <si>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</si>
  <si>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</si>
  <si>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</si>
  <si>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</si>
  <si>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</si>
  <si>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</si>
  <si>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</si>
  <si>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</si>
  <si>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</si>
  <si>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</si>
  <si>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</si>
  <si>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</si>
  <si>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</si>
  <si>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</si>
  <si>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</si>
  <si>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</si>
  <si>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</si>
  <si>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</si>
  <si>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</si>
  <si>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</si>
  <si>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</si>
  <si>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</si>
  <si>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</si>
  <si>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</si>
  <si>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</si>
  <si>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</si>
  <si>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</si>
  <si>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</si>
  <si>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</si>
  <si>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</si>
  <si>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</si>
  <si>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</si>
  <si>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</si>
  <si>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</si>
  <si>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</si>
  <si>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</si>
  <si>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</si>
  <si>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</si>
  <si>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</si>
  <si>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</si>
  <si>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</si>
  <si>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</si>
  <si>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</si>
  <si>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</si>
  <si>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</si>
  <si>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</si>
  <si>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</si>
  <si>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</si>
  <si>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</si>
  <si>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</si>
  <si>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</si>
  <si>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</si>
  <si>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</si>
  <si>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</si>
  <si>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</si>
  <si>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</si>
  <si>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</si>
  <si>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</si>
  <si>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</si>
  <si>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</si>
  <si>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</si>
  <si>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</si>
  <si>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</si>
  <si>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</si>
  <si>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</si>
  <si>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</si>
  <si>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</si>
  <si>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</si>
  <si>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</si>
  <si>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</si>
  <si>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</si>
  <si>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</si>
  <si>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</si>
  <si>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</si>
  <si>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</si>
  <si>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</si>
  <si>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</si>
  <si>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</si>
  <si>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</si>
  <si>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</si>
  <si>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</si>
  <si>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</si>
  <si>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</si>
  <si>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</si>
  <si>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</si>
  <si>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</si>
  <si>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</si>
  <si>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</si>
  <si>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</si>
  <si>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</si>
  <si>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</si>
  <si>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</si>
  <si>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</si>
  <si>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</si>
  <si>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</si>
  <si>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</si>
  <si>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</si>
  <si>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</si>
  <si>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</si>
  <si>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</si>
  <si>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</si>
  <si>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</si>
  <si>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</si>
  <si>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</si>
  <si>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</si>
  <si>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</si>
  <si>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</si>
  <si>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</si>
  <si>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</si>
  <si>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</si>
  <si>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</si>
  <si>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</si>
  <si>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</si>
  <si>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</si>
  <si>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</si>
  <si>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</si>
  <si>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</si>
  <si>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</si>
  <si>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</si>
  <si>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</si>
  <si>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</si>
  <si>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</si>
  <si>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</si>
  <si>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</si>
  <si>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</si>
  <si>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</si>
  <si>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</si>
  <si>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</si>
  <si>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</si>
  <si>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</si>
  <si>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</si>
  <si>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</si>
  <si>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</si>
  <si>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</si>
  <si>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</si>
  <si>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</si>
  <si>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</si>
  <si>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</si>
  <si>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</si>
  <si>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</si>
  <si>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</si>
  <si>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</si>
  <si>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</si>
  <si>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</si>
  <si>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</si>
  <si>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</si>
  <si>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</si>
  <si>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</si>
  <si>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</si>
  <si>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</si>
  <si>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</si>
  <si>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</si>
  <si>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</si>
  <si>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</si>
  <si>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</si>
  <si>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</si>
  <si>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</si>
  <si>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</si>
  <si>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</si>
  <si>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</si>
  <si>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</si>
  <si>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</si>
  <si>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</si>
  <si>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</si>
  <si>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</si>
  <si>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</si>
  <si>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</si>
  <si>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</si>
  <si>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</si>
  <si>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</si>
  <si>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</si>
  <si>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</si>
  <si>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</si>
  <si>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</si>
  <si>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</si>
  <si>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</si>
  <si>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</si>
  <si>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</si>
  <si>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</si>
  <si>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</si>
  <si>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</si>
  <si>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</si>
  <si>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</si>
  <si>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</si>
  <si>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</si>
  <si>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</si>
  <si>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</si>
  <si>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</si>
  <si>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</si>
  <si>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</si>
  <si>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</si>
  <si>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</si>
  <si>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</si>
  <si>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</si>
  <si>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</si>
  <si>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</si>
  <si>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</si>
  <si>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</si>
  <si>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</si>
  <si>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</si>
  <si>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</si>
  <si>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</si>
  <si>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</si>
  <si>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</si>
  <si>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</si>
  <si>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</si>
  <si>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</si>
  <si>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</si>
  <si>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</si>
  <si>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</si>
  <si>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</si>
  <si>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</si>
  <si>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</si>
  <si>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</si>
  <si>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</si>
  <si>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</si>
  <si>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</si>
  <si>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</si>
  <si>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</si>
  <si>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</si>
  <si>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</si>
  <si>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</si>
  <si>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</si>
  <si>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</si>
  <si>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</si>
  <si>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</si>
  <si>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</si>
  <si>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</si>
  <si>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</si>
  <si>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</si>
  <si>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</si>
  <si>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</si>
  <si>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</si>
  <si>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</si>
  <si>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</si>
  <si>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</si>
  <si>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</si>
  <si>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</si>
  <si>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</si>
  <si>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</si>
  <si>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</si>
  <si>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</si>
  <si>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</si>
  <si>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</si>
  <si>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</si>
  <si>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</si>
  <si>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</si>
  <si>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</si>
  <si>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</si>
  <si>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</si>
  <si>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</si>
  <si>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</si>
  <si>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</si>
  <si>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</si>
  <si>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</si>
  <si>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</si>
  <si>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</si>
  <si>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</si>
  <si>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</si>
  <si>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</si>
  <si>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</si>
  <si>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</si>
  <si>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</si>
  <si>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</si>
  <si>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</si>
  <si>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</si>
  <si>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</si>
  <si>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</si>
  <si>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</si>
  <si>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</si>
  <si>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</si>
  <si>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</si>
  <si>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</si>
  <si>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</si>
  <si>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</si>
  <si>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</si>
  <si>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</si>
  <si>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</si>
  <si>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</si>
  <si>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</si>
  <si>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</si>
  <si>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</si>
  <si>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</si>
  <si>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</si>
  <si>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</si>
  <si>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</si>
  <si>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</si>
  <si>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</si>
  <si>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</si>
  <si>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</si>
  <si>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</si>
  <si>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</si>
  <si>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</si>
  <si>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</si>
  <si>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</si>
  <si>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</si>
  <si>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</si>
  <si>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</si>
  <si>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</si>
  <si>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</si>
  <si>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</si>
  <si>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</si>
  <si>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</si>
  <si>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</si>
  <si>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</si>
  <si>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</si>
  <si>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</si>
  <si>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</si>
  <si>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</si>
  <si>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</si>
  <si>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</si>
  <si>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</si>
  <si>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</si>
  <si>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</si>
  <si>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</si>
  <si>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</si>
  <si>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</si>
  <si>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</si>
  <si>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</si>
  <si>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</si>
  <si>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</si>
  <si>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</si>
  <si>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</si>
  <si>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</si>
  <si>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</si>
  <si>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</si>
  <si>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</si>
  <si>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</si>
  <si>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</si>
  <si>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</si>
  <si>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</si>
  <si>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</si>
  <si>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</si>
  <si>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</si>
  <si>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</si>
  <si>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</si>
  <si>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</si>
  <si>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</si>
  <si>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</si>
  <si>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</si>
  <si>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</si>
  <si>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</si>
  <si>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</si>
  <si>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</si>
  <si>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</si>
  <si>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</si>
  <si>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</si>
  <si>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</si>
  <si>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</si>
  <si>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</si>
  <si>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</si>
  <si>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</si>
  <si>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</si>
  <si>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</si>
  <si>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</si>
  <si>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</si>
  <si>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</si>
  <si>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</si>
  <si>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</si>
  <si>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</si>
  <si>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</si>
  <si>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</si>
  <si>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</si>
  <si>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</si>
  <si>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</si>
  <si>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</si>
  <si>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</si>
  <si>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</si>
  <si>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</si>
  <si>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</si>
  <si>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</si>
  <si>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</si>
  <si>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</si>
  <si>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</si>
  <si>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</si>
  <si>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</si>
  <si>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</si>
  <si>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</si>
  <si>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</si>
  <si>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</si>
  <si>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</si>
  <si>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</si>
  <si>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</si>
  <si>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</si>
  <si>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</si>
  <si>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</si>
  <si>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</si>
  <si>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</si>
  <si>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</si>
  <si>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</si>
  <si>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</si>
  <si>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</si>
  <si>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</si>
  <si>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</si>
  <si>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</si>
  <si>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</si>
  <si>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</si>
  <si>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</si>
  <si>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</si>
  <si>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</si>
  <si>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</si>
  <si>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</si>
  <si>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</si>
  <si>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</si>
  <si>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</si>
  <si>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</si>
  <si>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</si>
  <si>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</si>
  <si>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</si>
  <si>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</si>
  <si>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</si>
  <si>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</si>
  <si>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</si>
  <si>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</si>
  <si>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</si>
  <si>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</si>
  <si>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</si>
  <si>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</si>
  <si>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</si>
  <si>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</si>
  <si>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</si>
  <si>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</si>
  <si>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</si>
  <si>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</si>
  <si>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</si>
  <si>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</si>
  <si>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</si>
  <si>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</si>
  <si>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</si>
  <si>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</si>
  <si>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</si>
  <si>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</si>
  <si>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</si>
  <si>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</si>
  <si>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</si>
  <si>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</si>
  <si>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</si>
  <si>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</si>
  <si>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</si>
  <si>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</si>
  <si>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</si>
  <si>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</si>
  <si>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</si>
  <si>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</si>
  <si>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</si>
  <si>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</si>
  <si>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</si>
  <si>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</si>
  <si>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</si>
  <si>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</si>
  <si>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</si>
  <si>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</si>
  <si>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</si>
  <si>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</si>
  <si>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</si>
  <si>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</si>
  <si>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</si>
  <si>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</si>
  <si>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</si>
  <si>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</si>
  <si>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</si>
  <si>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</si>
  <si>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</si>
  <si>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</si>
  <si>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</si>
  <si>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</si>
  <si>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</si>
  <si>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</si>
  <si>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</si>
  <si>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</si>
  <si>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</si>
  <si>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</si>
  <si>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</si>
  <si>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</si>
  <si>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</si>
  <si>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</si>
  <si>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</si>
  <si>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</si>
  <si>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</si>
  <si>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</si>
  <si>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</si>
  <si>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</si>
  <si>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</si>
  <si>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</si>
  <si>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</si>
  <si>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</si>
  <si>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</si>
  <si>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</si>
  <si>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</si>
  <si>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</si>
  <si>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</si>
  <si>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</si>
  <si>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</si>
  <si>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</si>
  <si>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</si>
  <si>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</si>
  <si>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</si>
  <si>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</si>
  <si>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</si>
  <si>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</si>
  <si>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</si>
  <si>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</si>
  <si>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</si>
  <si>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</si>
  <si>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</si>
  <si>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</si>
  <si>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</si>
  <si>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</si>
  <si>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</si>
  <si>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</si>
  <si>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</si>
  <si>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</si>
  <si>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</si>
  <si>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</si>
  <si>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</si>
  <si>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</si>
  <si>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</si>
  <si>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</si>
  <si>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</si>
  <si>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</si>
  <si>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</si>
  <si>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</si>
  <si>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</si>
  <si>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</si>
  <si>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</si>
  <si>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</si>
  <si>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</si>
  <si>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</si>
  <si>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</si>
  <si>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</si>
  <si>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</si>
  <si>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</si>
  <si>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</si>
  <si>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</si>
  <si>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</si>
  <si>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</si>
  <si>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</si>
  <si>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</si>
  <si>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</si>
  <si>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</si>
  <si>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</si>
  <si>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</si>
  <si>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</si>
  <si>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</si>
  <si>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</si>
  <si>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</si>
  <si>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</si>
  <si>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</si>
  <si>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</si>
  <si>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</si>
  <si>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</si>
  <si>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</si>
  <si>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</si>
  <si>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</si>
  <si>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</si>
  <si>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</si>
  <si>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</si>
  <si>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</si>
  <si>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</si>
  <si>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</si>
  <si>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</si>
  <si>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</si>
  <si>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</si>
  <si>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</si>
  <si>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</si>
  <si>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</si>
  <si>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</si>
  <si>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</si>
  <si>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</si>
  <si>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</si>
  <si>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</si>
  <si>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</si>
  <si>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</si>
  <si>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</si>
  <si>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</si>
  <si>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</si>
  <si>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</si>
  <si>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</si>
  <si>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</si>
  <si>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</si>
  <si>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</si>
  <si>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</si>
  <si>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</si>
  <si>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</si>
  <si>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</si>
  <si>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</si>
  <si>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</si>
  <si>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</si>
  <si>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</si>
  <si>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</si>
  <si>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</si>
  <si>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</si>
  <si>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</si>
  <si>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</si>
  <si>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</si>
  <si>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</si>
  <si>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</si>
  <si>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</si>
  <si>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</si>
  <si>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</si>
  <si>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</si>
  <si>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</si>
  <si>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</si>
  <si>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</si>
  <si>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</si>
  <si>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</si>
  <si>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</si>
  <si>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</si>
  <si>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</si>
  <si>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</si>
  <si>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</si>
  <si>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</si>
  <si>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</si>
  <si>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</si>
  <si>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</si>
  <si>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</si>
  <si>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</si>
  <si>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</si>
  <si>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</si>
  <si>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</si>
  <si>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</si>
  <si>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</si>
  <si>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</si>
  <si>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</si>
  <si>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</si>
  <si>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</si>
  <si>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</si>
  <si>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</si>
  <si>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</si>
  <si>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</si>
  <si>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</si>
  <si>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</si>
  <si>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</si>
  <si>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</si>
  <si>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</si>
  <si>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</si>
  <si>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</si>
  <si>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</si>
  <si>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</si>
  <si>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</si>
  <si>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</si>
  <si>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</si>
  <si>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</si>
  <si>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</si>
  <si>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</si>
  <si>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</si>
  <si>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</si>
  <si>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</si>
  <si>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</si>
  <si>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</si>
  <si>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</si>
  <si>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</si>
  <si>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</si>
  <si>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</si>
  <si>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</si>
  <si>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</si>
  <si>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</si>
  <si>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</si>
  <si>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</si>
  <si>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</si>
  <si>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</si>
  <si>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</si>
  <si>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</si>
  <si>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</si>
  <si>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</si>
  <si>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</si>
  <si>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</si>
  <si>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</si>
  <si>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</si>
  <si>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</si>
  <si>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</si>
  <si>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</si>
  <si>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</si>
  <si>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</si>
  <si>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</si>
  <si>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</si>
  <si>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</si>
  <si>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</si>
  <si>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</si>
  <si>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</si>
  <si>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</si>
  <si>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</si>
  <si>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</si>
  <si>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</si>
  <si>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</si>
  <si>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</si>
  <si>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</si>
  <si>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</si>
  <si>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</si>
  <si>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</si>
  <si>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</si>
  <si>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</si>
  <si>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</si>
  <si>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</si>
  <si>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</si>
  <si>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</si>
  <si>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</si>
  <si>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</si>
  <si>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</si>
  <si>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</si>
  <si>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</si>
  <si>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</si>
  <si>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</si>
  <si>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</si>
  <si>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</si>
  <si>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</si>
  <si>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</si>
  <si>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</si>
  <si>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</si>
  <si>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</si>
  <si>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</si>
  <si>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</si>
  <si>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</si>
  <si>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</si>
  <si>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</si>
  <si>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</si>
  <si>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</si>
  <si>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</si>
  <si>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</si>
  <si>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</si>
  <si>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</si>
  <si>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</si>
  <si>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</si>
  <si>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</si>
  <si>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</si>
  <si>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</si>
  <si>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</si>
  <si>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</si>
  <si>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</si>
  <si>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</si>
  <si>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</si>
  <si>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</si>
  <si>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</si>
  <si>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</si>
  <si>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</si>
  <si>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</si>
  <si>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</si>
  <si>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</si>
  <si>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</si>
  <si>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</si>
  <si>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</si>
  <si>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</si>
  <si>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</si>
  <si>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</si>
  <si>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</si>
  <si>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</si>
  <si>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</si>
  <si>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</si>
  <si>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</si>
  <si>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</si>
  <si>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</si>
  <si>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</si>
  <si>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</si>
  <si>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</si>
  <si>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</si>
  <si>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</si>
  <si>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</si>
  <si>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</si>
  <si>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</si>
  <si>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</si>
  <si>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</si>
  <si>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</si>
  <si>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</si>
  <si>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</si>
  <si>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</si>
  <si>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</si>
  <si>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</si>
  <si>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</si>
  <si>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</si>
  <si>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</si>
  <si>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</si>
  <si>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</si>
  <si>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</si>
  <si>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</si>
  <si>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</si>
  <si>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</si>
  <si>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</si>
  <si>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</si>
  <si>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</si>
  <si>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</si>
  <si>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</si>
  <si>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</si>
  <si>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</si>
  <si>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</si>
  <si>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</si>
  <si>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</si>
  <si>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</si>
  <si>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</si>
  <si>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</si>
  <si>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</si>
  <si>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</si>
  <si>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</si>
  <si>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</si>
  <si>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</si>
  <si>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</si>
  <si>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</si>
  <si>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</si>
  <si>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</si>
  <si>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</si>
  <si>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</si>
  <si>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</si>
  <si>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</si>
  <si>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</si>
  <si>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</si>
  <si>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</si>
  <si>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</si>
  <si>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</si>
  <si>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</si>
  <si>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</si>
  <si>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</si>
  <si>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</si>
  <si>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</si>
  <si>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</si>
  <si>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</si>
  <si>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</si>
  <si>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</si>
  <si>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</si>
  <si>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</si>
  <si>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</si>
  <si>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</si>
  <si>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</si>
  <si>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</si>
  <si>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</si>
  <si>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</si>
  <si>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</si>
  <si>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</si>
  <si>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</si>
  <si>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</si>
  <si>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</si>
  <si>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</si>
  <si>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</si>
  <si>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</si>
  <si>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</si>
  <si>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</si>
  <si>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</si>
  <si>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</si>
  <si>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</si>
  <si>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</si>
  <si>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</si>
  <si>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</si>
  <si>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</si>
  <si>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</si>
  <si>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</si>
  <si>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</si>
  <si>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</si>
  <si>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</si>
  <si>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</si>
  <si>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</si>
  <si>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</si>
  <si>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</si>
  <si>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</si>
  <si>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</si>
  <si>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</si>
  <si>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</si>
  <si>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</si>
  <si>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</si>
  <si>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</si>
  <si>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</si>
  <si>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</si>
  <si>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</si>
  <si>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</si>
  <si>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</si>
  <si>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</si>
  <si>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</si>
  <si>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</si>
  <si>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</si>
  <si>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</si>
  <si>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</si>
  <si>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</si>
  <si>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</si>
  <si>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</si>
  <si>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</si>
  <si>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</si>
  <si>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</si>
  <si>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</si>
  <si>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</si>
  <si>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</si>
  <si>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</si>
  <si>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</si>
  <si>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</si>
  <si>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</si>
  <si>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</si>
  <si>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</si>
  <si>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</si>
  <si>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</si>
  <si>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</si>
  <si>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</si>
  <si>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</si>
  <si>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</si>
  <si>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</si>
  <si>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</si>
  <si>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</si>
  <si>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</si>
  <si>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</si>
  <si>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</si>
  <si>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</si>
  <si>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</si>
  <si>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</si>
  <si>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</si>
  <si>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</si>
  <si>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</si>
  <si>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</si>
  <si>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</si>
  <si>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</si>
  <si>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</si>
  <si>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</si>
  <si>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</si>
  <si>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</si>
  <si>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</si>
  <si>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</si>
  <si>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</si>
  <si>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</si>
  <si>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</si>
  <si>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</si>
  <si>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</si>
  <si>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</si>
  <si>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</si>
  <si>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</si>
  <si>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</si>
  <si>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</si>
  <si>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</si>
  <si>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</si>
  <si>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</si>
  <si>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</si>
  <si>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</si>
  <si>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</si>
  <si>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</si>
  <si>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</si>
  <si>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</si>
  <si>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</si>
  <si>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</si>
  <si>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</si>
  <si>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</si>
  <si>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</si>
  <si>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</si>
  <si>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</si>
  <si>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</si>
  <si>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</si>
  <si>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</si>
  <si>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</si>
  <si>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</si>
  <si>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</si>
  <si>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</si>
  <si>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</si>
  <si>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</si>
  <si>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</si>
  <si>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</si>
  <si>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</si>
  <si>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</si>
  <si>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</si>
  <si>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</si>
  <si>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</si>
  <si>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</si>
  <si>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</si>
  <si>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</si>
  <si>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</si>
  <si>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</si>
  <si>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</si>
  <si>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</si>
  <si>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</si>
  <si>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</si>
  <si>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</si>
  <si>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</si>
  <si>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</si>
  <si>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</si>
  <si>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</si>
  <si>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</si>
  <si>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</si>
  <si>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</si>
  <si>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</si>
  <si>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</si>
  <si>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</si>
  <si>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</si>
  <si>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</si>
  <si>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</si>
  <si>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</si>
  <si>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</si>
  <si>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</si>
  <si>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</si>
  <si>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</si>
  <si>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</si>
  <si>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</si>
  <si>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</si>
  <si>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</si>
  <si>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</si>
  <si>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</si>
  <si>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</si>
  <si>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</si>
  <si>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</si>
  <si>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</si>
  <si>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</si>
  <si>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</si>
  <si>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</si>
  <si>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</si>
  <si>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</si>
  <si>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</si>
  <si>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</si>
  <si>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</si>
  <si>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</si>
  <si>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</si>
  <si>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</si>
  <si>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</si>
  <si>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</si>
  <si>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</si>
  <si>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</si>
  <si>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</si>
  <si>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</si>
  <si>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</si>
  <si>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</si>
  <si>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</si>
  <si>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</si>
  <si>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</si>
  <si>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</si>
  <si>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</si>
  <si>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</si>
  <si>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</si>
  <si>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</si>
  <si>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</si>
  <si>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</si>
  <si>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</si>
  <si>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</si>
  <si>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</si>
  <si>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</si>
  <si>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</si>
  <si>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</si>
  <si>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</si>
  <si>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</si>
  <si>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</si>
  <si>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</si>
  <si>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</si>
  <si>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</si>
  <si>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</si>
  <si>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</si>
  <si>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</si>
  <si>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</si>
  <si>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</si>
  <si>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</si>
  <si>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</si>
  <si>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</si>
  <si>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</si>
  <si>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</si>
  <si>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</si>
  <si>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</si>
  <si>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</si>
  <si>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</si>
  <si>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</si>
  <si>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</si>
  <si>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</si>
  <si>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</si>
  <si>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</si>
  <si>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</si>
  <si>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</si>
  <si>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</si>
  <si>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</si>
  <si>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</si>
  <si>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</si>
  <si>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</si>
  <si>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</si>
  <si>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</si>
  <si>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</si>
  <si>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</si>
  <si>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</si>
  <si>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</si>
  <si>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</si>
  <si>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</si>
  <si>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</si>
  <si>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</si>
  <si>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</si>
  <si>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</si>
  <si>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</si>
  <si>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</si>
  <si>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</si>
  <si>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</si>
  <si>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</si>
  <si>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</si>
  <si>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</si>
  <si>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</si>
  <si>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</si>
  <si>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</si>
  <si>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</si>
  <si>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</si>
  <si>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</si>
  <si>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</si>
  <si>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</si>
  <si>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</si>
  <si>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</si>
  <si>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</si>
  <si>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</si>
  <si>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</si>
  <si>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</si>
  <si>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</si>
  <si>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</si>
  <si>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</si>
  <si>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</si>
  <si>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</si>
  <si>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</si>
  <si>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</si>
  <si>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</si>
  <si>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</si>
  <si>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</si>
  <si>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</si>
  <si>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</si>
  <si>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</si>
  <si>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</si>
  <si>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</si>
  <si>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</si>
  <si>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</si>
  <si>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</si>
  <si>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</si>
  <si>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</si>
  <si>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</si>
  <si>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</si>
  <si>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</si>
  <si>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</si>
  <si>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</si>
  <si>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</si>
  <si>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</si>
  <si>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</si>
  <si>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</si>
  <si>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</si>
  <si>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</si>
  <si>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</si>
  <si>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</si>
  <si>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</si>
  <si>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</si>
  <si>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</si>
  <si>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</si>
  <si>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</si>
  <si>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</si>
  <si>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</si>
  <si>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</si>
  <si>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</si>
  <si>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</si>
  <si>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</si>
  <si>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</si>
  <si>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</si>
  <si>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</si>
  <si>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</si>
  <si>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</si>
  <si>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</si>
  <si>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</si>
  <si>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</si>
  <si>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</si>
  <si>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</si>
  <si>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</si>
  <si>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</si>
  <si>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</si>
  <si>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</si>
  <si>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</si>
  <si>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</si>
  <si>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</si>
  <si>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</si>
  <si>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</si>
  <si>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</si>
  <si>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</si>
  <si>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</si>
  <si>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</si>
  <si>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</si>
  <si>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</si>
  <si>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</si>
  <si>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</si>
  <si>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</si>
  <si>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</si>
  <si>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</si>
  <si>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</si>
  <si>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</si>
  <si>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</si>
  <si>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</si>
  <si>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</si>
  <si>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</si>
  <si>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</si>
  <si>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</si>
  <si>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</si>
  <si>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</si>
  <si>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</si>
  <si>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</si>
  <si>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</si>
  <si>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</si>
  <si>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</si>
  <si>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</si>
  <si>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</si>
  <si>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</si>
  <si>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</si>
  <si>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</si>
  <si>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</si>
  <si>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</si>
  <si>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</si>
  <si>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</si>
  <si>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</si>
  <si>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</si>
  <si>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</si>
  <si>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</si>
  <si>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</si>
  <si>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</si>
  <si>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</si>
  <si>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</si>
  <si>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</si>
  <si>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</si>
  <si>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</si>
  <si>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</si>
  <si>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</si>
  <si>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</si>
  <si>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</si>
  <si>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</si>
  <si>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</si>
  <si>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</si>
  <si>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</si>
  <si>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</si>
  <si>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</si>
  <si>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</si>
  <si>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</si>
  <si>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</si>
  <si>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</si>
  <si>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</si>
  <si>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</si>
  <si>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</si>
  <si>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</si>
  <si>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</si>
  <si>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</si>
  <si>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</si>
  <si>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</si>
  <si>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</si>
  <si>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</si>
  <si>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</si>
  <si>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</si>
  <si>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</si>
  <si>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</si>
  <si>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</si>
  <si>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</si>
  <si>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</si>
  <si>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</si>
  <si>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</si>
  <si>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</si>
  <si>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</si>
  <si>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</si>
  <si>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</si>
  <si>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</si>
  <si>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</si>
  <si>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</si>
  <si>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</si>
  <si>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</si>
  <si>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</si>
  <si>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</si>
  <si>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</si>
  <si>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</si>
  <si>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</si>
  <si>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</si>
  <si>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</si>
  <si>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</si>
  <si>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</si>
  <si>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</si>
  <si>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</si>
  <si>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</si>
  <si>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</si>
  <si>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</si>
  <si>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</si>
  <si>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</si>
  <si>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</si>
  <si>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</si>
  <si>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</si>
  <si>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</si>
  <si>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</si>
  <si>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</si>
  <si>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</si>
  <si>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</si>
  <si>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</si>
  <si>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</si>
  <si>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</si>
  <si>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</si>
  <si>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</si>
  <si>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</si>
  <si>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</si>
  <si>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</si>
  <si>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</si>
  <si>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</si>
  <si>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</si>
  <si>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</si>
  <si>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</si>
  <si>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</si>
  <si>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</si>
  <si>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</si>
  <si>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</si>
  <si>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</si>
  <si>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</si>
  <si>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</si>
  <si>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</si>
  <si>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</si>
  <si>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</si>
  <si>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</si>
  <si>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</si>
  <si>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</si>
  <si>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</si>
  <si>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</si>
  <si>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</si>
  <si>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</si>
  <si>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</si>
  <si>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</si>
  <si>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</si>
  <si>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</si>
  <si>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</si>
  <si>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</si>
  <si>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</si>
  <si>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</si>
  <si>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</si>
  <si>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</si>
  <si>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</si>
  <si>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</si>
  <si>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</si>
  <si>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</si>
  <si>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</si>
  <si>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</si>
  <si>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</si>
  <si>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</si>
  <si>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</si>
  <si>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</si>
  <si>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</si>
  <si>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</si>
  <si>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</si>
  <si>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</si>
  <si>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</si>
  <si>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</si>
  <si>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</si>
  <si>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</si>
  <si>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</si>
  <si>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</si>
  <si>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</si>
  <si>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</si>
  <si>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</si>
  <si>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</si>
  <si>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</si>
  <si>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</si>
  <si>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</si>
  <si>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</si>
  <si>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</si>
  <si>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</si>
  <si>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</si>
  <si>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</si>
  <si>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</si>
  <si>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</si>
  <si>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</si>
  <si>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</si>
  <si>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</si>
  <si>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</si>
  <si>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</si>
  <si>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</si>
  <si>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</si>
  <si>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</si>
  <si>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</si>
  <si>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</si>
  <si>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</si>
  <si>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</si>
  <si>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</si>
  <si>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</si>
  <si>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</si>
  <si>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</si>
  <si>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</si>
  <si>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</si>
  <si>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</si>
  <si>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</si>
  <si>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</si>
  <si>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</si>
  <si>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</si>
  <si>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</si>
  <si>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</si>
  <si>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</si>
  <si>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</si>
  <si>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</si>
  <si>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</si>
  <si>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</si>
  <si>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</si>
  <si>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</si>
  <si>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</si>
  <si>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</si>
  <si>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</si>
  <si>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</si>
  <si>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</si>
  <si>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</si>
  <si>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</si>
  <si>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</si>
  <si>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</si>
  <si>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</si>
  <si>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</si>
  <si>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</si>
  <si>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</si>
  <si>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</si>
  <si>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</si>
  <si>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</si>
  <si>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</si>
  <si>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</si>
  <si>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</si>
  <si>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</si>
  <si>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</si>
  <si>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</si>
  <si>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</si>
  <si>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</si>
  <si>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</si>
  <si>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</si>
  <si>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</si>
  <si>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</si>
  <si>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</si>
  <si>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</si>
  <si>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</si>
  <si>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</si>
  <si>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</si>
  <si>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</si>
  <si>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</si>
  <si>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</si>
  <si>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</si>
  <si>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</si>
  <si>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</si>
  <si>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</si>
  <si>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</si>
  <si>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</si>
  <si>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</si>
  <si>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</si>
  <si>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</si>
  <si>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</si>
  <si>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</si>
  <si>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</si>
  <si>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</si>
  <si>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</si>
  <si>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</si>
  <si>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</si>
  <si>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</si>
  <si>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</si>
  <si>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</si>
  <si>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</si>
  <si>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</si>
  <si>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</si>
  <si>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</si>
  <si>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</si>
  <si>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</si>
  <si>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</si>
  <si>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</si>
  <si>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</si>
  <si>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</si>
  <si>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</si>
  <si>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</si>
  <si>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</si>
  <si>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</si>
  <si>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</si>
  <si>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</si>
  <si>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</si>
  <si>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</si>
  <si>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</si>
  <si>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</si>
  <si>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</si>
  <si>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</si>
  <si>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</si>
  <si>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</si>
  <si>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</si>
  <si>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</si>
  <si>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</si>
  <si>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</si>
  <si>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</si>
  <si>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</si>
  <si>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</si>
  <si>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</si>
  <si>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</si>
  <si>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</si>
  <si>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</si>
  <si>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</si>
  <si>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</si>
  <si>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</si>
  <si>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</si>
  <si>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</si>
  <si>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</si>
  <si>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</si>
  <si>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</si>
  <si>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</si>
  <si>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</si>
  <si>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</si>
  <si>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</si>
  <si>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</si>
  <si>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</si>
  <si>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</si>
  <si>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</si>
  <si>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</si>
  <si>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</si>
  <si>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</si>
  <si>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</si>
  <si>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</si>
  <si>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</si>
  <si>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</si>
  <si>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</si>
  <si>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</si>
  <si>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</si>
  <si>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</si>
  <si>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</si>
  <si>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</si>
  <si>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</si>
  <si>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</si>
  <si>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</si>
  <si>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</si>
  <si>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</si>
  <si>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</si>
  <si>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</si>
  <si>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</si>
  <si>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</si>
  <si>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</si>
  <si>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</si>
  <si>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</si>
  <si>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</si>
  <si>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</si>
  <si>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</si>
  <si>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</si>
  <si>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</si>
  <si>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</si>
  <si>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</si>
  <si>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</si>
  <si>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</si>
  <si>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</si>
  <si>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</si>
  <si>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</si>
  <si>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</si>
  <si>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</si>
  <si>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</si>
  <si>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</si>
  <si>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</si>
  <si>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</si>
  <si>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</si>
  <si>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</si>
  <si>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</si>
  <si>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</si>
  <si>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</si>
  <si>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</si>
  <si>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</si>
  <si>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</si>
  <si>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</si>
  <si>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</si>
  <si>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</si>
  <si>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</si>
  <si>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</si>
  <si>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</si>
  <si>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</si>
  <si>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</si>
  <si>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</si>
  <si>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</si>
  <si>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</si>
  <si>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</si>
  <si>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</si>
  <si>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</si>
  <si>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</si>
  <si>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</si>
  <si>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</si>
  <si>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</si>
  <si>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</si>
  <si>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</si>
  <si>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</si>
  <si>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</si>
  <si>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</si>
  <si>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</si>
  <si>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</si>
  <si>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</si>
  <si>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</si>
  <si>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</si>
  <si>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</si>
  <si>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</si>
  <si>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</si>
  <si>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</si>
  <si>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</si>
  <si>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</si>
  <si>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</si>
  <si>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</si>
  <si>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</si>
  <si>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</si>
  <si>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</si>
  <si>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</si>
  <si>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</si>
  <si>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</si>
  <si>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</si>
  <si>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</si>
  <si>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</si>
  <si>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</si>
  <si>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</si>
  <si>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</si>
  <si>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</si>
  <si>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</si>
  <si>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</si>
  <si>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</si>
  <si>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</si>
  <si>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</si>
  <si>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</si>
  <si>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</si>
  <si>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</si>
  <si>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</si>
  <si>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</si>
  <si>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</si>
  <si>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</si>
  <si>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</si>
  <si>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</si>
  <si>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</si>
  <si>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</si>
  <si>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</si>
  <si>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</si>
  <si>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</si>
  <si>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</si>
  <si>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</si>
  <si>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</si>
  <si>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</si>
  <si>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</si>
  <si>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</si>
  <si>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</si>
  <si>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</si>
  <si>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</si>
  <si>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</si>
  <si>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</si>
  <si>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</si>
  <si>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</si>
  <si>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</si>
  <si>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</si>
  <si>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</si>
  <si>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</si>
  <si>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</si>
  <si>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</si>
  <si>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</si>
  <si>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</si>
  <si>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</si>
  <si>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</si>
  <si>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</si>
  <si>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</si>
  <si>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</si>
  <si>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</si>
  <si>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</si>
  <si>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</si>
  <si>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</si>
  <si>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</si>
  <si>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</si>
  <si>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</si>
  <si>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</si>
  <si>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</si>
  <si>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</si>
  <si>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</si>
  <si>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</si>
  <si>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</si>
  <si>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</si>
  <si>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</si>
  <si>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</si>
  <si>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</si>
  <si>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</si>
  <si>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</si>
  <si>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</si>
  <si>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</si>
  <si>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</si>
  <si>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</si>
  <si>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</si>
  <si>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</si>
  <si>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</si>
  <si>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</si>
  <si>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</si>
  <si>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</si>
  <si>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</si>
  <si>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</si>
  <si>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</si>
  <si>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</si>
  <si>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</si>
  <si>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</si>
  <si>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</si>
  <si>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</si>
  <si>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</si>
  <si>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</si>
  <si>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PCM-20251004-00001717</t>
  </si>
  <si>
    <t>Critical</t>
  </si>
  <si>
    <t>EM team need 150 mins</t>
  </si>
  <si>
    <t>PCM-20251004-00001724</t>
  </si>
  <si>
    <t>EM team need 30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</si>
  <si>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</si>
  <si>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</si>
  <si>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</si>
  <si>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</si>
  <si>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</si>
  <si>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</si>
  <si>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</si>
  <si>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</si>
  <si>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</si>
  <si>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</si>
  <si>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</si>
  <si>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</si>
  <si>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</si>
  <si>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</si>
  <si>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</si>
  <si>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</si>
  <si>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</si>
  <si>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</si>
  <si>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</si>
  <si>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</si>
  <si>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</si>
  <si>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</si>
  <si>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</si>
  <si>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</si>
  <si>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</si>
  <si>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</si>
  <si>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</si>
  <si>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</si>
  <si>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</si>
  <si>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</si>
  <si>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</si>
  <si>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</si>
  <si>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</si>
  <si>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</si>
  <si>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</si>
  <si>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</si>
  <si>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</si>
  <si>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</si>
  <si>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</si>
  <si>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</si>
  <si>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</si>
  <si>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</si>
  <si>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</si>
  <si>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</si>
  <si>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</si>
  <si>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</si>
  <si>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</si>
  <si>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</si>
  <si>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</si>
  <si>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</si>
  <si>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</si>
  <si>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</si>
  <si>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</si>
  <si>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</si>
  <si>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</si>
  <si>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</si>
  <si>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</si>
  <si>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</si>
  <si>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</si>
  <si>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</si>
  <si>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</si>
  <si>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</si>
  <si>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</si>
  <si>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</si>
  <si>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</si>
  <si>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</si>
  <si>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</si>
  <si>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</si>
  <si>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</si>
  <si>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</si>
  <si>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</si>
  <si>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</si>
  <si>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</si>
  <si>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</si>
  <si>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</si>
  <si>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</si>
  <si>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</si>
  <si>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</si>
  <si>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</si>
  <si>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</si>
  <si>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</si>
  <si>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</si>
  <si>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</si>
  <si>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</si>
  <si>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</si>
  <si>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PCM-20251004-00001565</t>
  </si>
  <si>
    <t xml:space="preserve">Restored by PG </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</si>
  <si>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</si>
  <si>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</si>
  <si>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</si>
  <si>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</si>
  <si>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</si>
  <si>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PCM-20251004-00001504 </t>
  </si>
  <si>
    <t>site has access night usf area team will check at morning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</si>
  <si>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</si>
  <si>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</si>
  <si>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</si>
  <si>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</si>
  <si>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PCM-20251004-00001128</t>
  </si>
  <si>
    <t>Power NA at site and Not applicable to connect PG as site is located on the wall of Palace and power is sharing from inside palace.</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</si>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</sst>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4" dataDxfId="173" headerRowBorderDxfId="171" tableBorderDxfId="172" totalsRowBorderDxfId="170">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40">
    <sortCondition ref="H1:H40"/>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1" totalsRowShown="0" headerRowDxfId="157" dataDxfId="156" headerRowBorderDxfId="154" tableBorderDxfId="155" totalsRowBorderDxfId="153">
  <autoFilter ref="A1:CJ32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2" totalsRowShown="0" headerRowDxfId="64" dataDxfId="63" headerRowBorderDxfId="61" tableBorderDxfId="62">
  <autoFilter ref="A1:L122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 totalsRowShown="0" headerRowDxfId="48" dataDxfId="47" headerRowBorderDxfId="45" tableBorderDxfId="46" totalsRowBorderDxfId="44">
  <autoFilter ref="A1:L2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7" totalsRowShown="0" headerRowDxfId="31" dataDxfId="30" headerRowBorderDxfId="28" tableBorderDxfId="29">
  <autoFilter ref="A1:L18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4" totalsRowShown="0" headerRowDxfId="15" dataDxfId="14" headerRowBorderDxfId="12" tableBorderDxfId="13">
  <autoFilter ref="A1:L30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40"/>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271.83597604166425</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3</v>
      </c>
      <c r="D3" s="81" t="s">
        <v>22020</v>
      </c>
      <c r="E3" s="65" t="s">
        <v>38967</v>
      </c>
      <c r="F3" s="66">
        <v>45934.772326388891</v>
      </c>
      <c r="G3" s="67">
        <f ca="1">IFERROR(NOW()-F3,"")</f>
        <v>1.2075578699295875E-2</v>
      </c>
      <c r="H3" s="68">
        <v>45934.764687499999</v>
      </c>
      <c r="I3" s="73" t="str">
        <f>IFERROR(VLOOKUP(D3,DB!A:F,6,0),"")</f>
        <v>SCECO</v>
      </c>
      <c r="J3" s="73" t="str">
        <f>IFERROR(VLOOKUP(D3,DB!A:G,7,0),"")</f>
        <v>No BB Design+No BB Shifted</v>
      </c>
      <c r="K3" s="69" t="s">
        <v>38968</v>
      </c>
      <c r="L3" s="70" t="str">
        <f>IFERROR(VLOOKUP(D3,DB!A:I,9,0),"")</f>
        <v>Latis</v>
      </c>
    </row>
    <row r="4" spans="1:12" ht="15" customHeight="1">
      <c r="A4" s="63" t="s">
        <v>38969</v>
      </c>
      <c r="B4" s="73" t="str">
        <f>IFERROR(VLOOKUP(D4,DB!A:K,11,0),"")</f>
        <v>R1</v>
      </c>
      <c r="C4" s="64">
        <v>3</v>
      </c>
      <c r="D4" s="81" t="s">
        <v>14339</v>
      </c>
      <c r="E4" s="65" t="s">
        <v>38964</v>
      </c>
      <c r="F4" s="66">
        <v>45934.77920138889</v>
      </c>
      <c r="G4" s="67">
        <f ca="1">IFERROR(NOW()-F4,"")</f>
        <v>5.2005787001689896E-3</v>
      </c>
      <c r="H4" s="68">
        <v>45934.772256944445</v>
      </c>
      <c r="I4" s="73" t="str">
        <f>IFERROR(VLOOKUP(D4,DB!A:F,6,0),"")</f>
        <v>Generator-DG</v>
      </c>
      <c r="J4" s="73" t="str">
        <f>IFERROR(VLOOKUP(D4,DB!A:G,7,0),"")</f>
        <v>Dead</v>
      </c>
      <c r="K4" s="69" t="s">
        <v>38970</v>
      </c>
      <c r="L4" s="70" t="str">
        <f>IFERROR(VLOOKUP(D4,DB!A:I,9,0),"")</f>
        <v>Latis</v>
      </c>
    </row>
    <row r="5" spans="1:12" ht="15" customHeight="1">
      <c r="A5" s="63"/>
      <c r="B5" s="73" t="str">
        <f>IFERROR(VLOOKUP(D5,DB!A:K,11,0),"")</f>
        <v/>
      </c>
      <c r="C5" s="64"/>
      <c r="D5" s="64"/>
      <c r="E5" s="65"/>
      <c r="F5" s="66"/>
      <c r="G5" s="67">
        <f ca="1">IFERROR(NOW()-F5,"")</f>
        <v>45934.78440196759</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45934.78440196759</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45934.78440196759</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45934.78440196759</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45934.78440196759</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45934.78440196759</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45934.78440196759</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45934.78440196759</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45934.78440196759</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45934.78440196759</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45934.78440196759</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45934.78440196759</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45934.78440196759</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45934.78440196759</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45934.78440196759</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45934.78440196759</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45934.78440196759</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45934.78440196759</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45934.78440196759</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45934.78440196759</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45934.78440196759</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45934.78440196759</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45934.78440196759</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45934.78440196759</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45934.78440196759</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45934.78440196759</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45934.78440196759</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45934.78440196759</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45934.78440196759</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45934.78440196759</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45934.78440196759</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45934.78440196759</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45934.78440196759</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45934.78440196759</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45934.78440196759</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45934.78440196759</v>
      </c>
      <c r="H40" s="68"/>
      <c r="I40" s="73" t="str">
        <f>IFERROR(VLOOKUP(D40,DB!A:F,6,0),"")</f>
        <v/>
      </c>
      <c r="J40" s="73" t="str">
        <f>IFERROR(VLOOKUP(D40,DB!A:G,7,0),"")</f>
        <v/>
      </c>
      <c r="K40" s="69"/>
      <c r="L40" s="70" t="str">
        <f>IFERROR(VLOOKUP(D40,DB!A:I,9,0),"")</f>
        <v/>
      </c>
    </row>
  </sheetData>
  <customSheetViews>
    <customSheetView guid="{F6042A99-DD27-4453-835D-0834D95730CC}" filter="1" showAutoFilter="1">
      <pageMargins left="0" right="0" top="0" bottom="0" header="0" footer="0"/>
      <autoFilter ref="B1:M1" xr:uid="{AD501F8F-7FD5-4CFA-8492-B119659CE028}"/>
    </customSheetView>
  </customSheetViews>
  <dataValidations count="2">
    <dataValidation allowBlank="1" showInputMessage="1" showErrorMessage="1" sqref="E1" xr:uid="{5DBA255D-CDD9-49FB-AD3C-AF70AB4EE696}"/>
    <dataValidation type="list" allowBlank="1" showInputMessage="1" showErrorMessage="1" sqref="E2:E4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1"/>
  <sheetViews>
    <sheetView tabSelected="1" workbookViewId="0">
      <selection activeCell="D12" sqref="D12"/>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243.13261956017959</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128.05731863425899</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109.78456400462892</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39056</v>
      </c>
      <c r="B6" s="18" t="str">
        <f>IFERROR(VLOOKUP(D6,DB!A:K,11,0),"")</f>
        <v>R2</v>
      </c>
      <c r="C6" s="18">
        <v>1</v>
      </c>
      <c r="D6" s="18" t="s">
        <v>25756</v>
      </c>
      <c r="E6" s="131" t="s">
        <v>38964</v>
      </c>
      <c r="F6" s="132">
        <v>45934.72378472222</v>
      </c>
      <c r="G6" s="133">
        <f ca="1">IFERROR(NOW()-F6,"-")</f>
        <v>6.0617245369940065E-2</v>
      </c>
      <c r="H6" s="132">
        <v>45934.718877314815</v>
      </c>
      <c r="I6" s="18" t="str">
        <f>IFERROR(VLOOKUP(D6,DB!A:F,6,0),"")</f>
        <v>SCECO</v>
      </c>
      <c r="J6" s="18" t="str">
        <f>IFERROR(VLOOKUP(D6,DB!A:G,7,0),"")</f>
        <v>Dead</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45934.78440196759</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45934.78440196759</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45934.78440196759</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45934.78440196759</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45934.78440196759</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45934.78440196759</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45934.78440196759</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45934.78440196759</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45934.78440196759</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45934.78440196759</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45934.78440196759</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45934.78440196759</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45934.78440196759</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45934.78440196759</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45934.78440196759</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45934.78440196759</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45934.78440196759</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45934.78440196759</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45934.78440196759</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45934.78440196759</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45934.78440196759</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45934.78440196759</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45934.78440196759</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45934.78440196759</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45934.78440196759</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45934.78440196759</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45934.78440196759</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45934.78440196759</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45934.78440196759</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45934.78440196759</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45934.78440196759</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45934.78440196759</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45934.78440196759</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45934.78440196759</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45934.78440196759</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45934.78440196759</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45934.78440196759</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45934.78440196759</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45934.78440196759</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45934.78440196759</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45934.78440196759</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45934.78440196759</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45934.78440196759</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45934.78440196759</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45934.78440196759</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45934.78440196759</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45934.78440196759</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45934.78440196759</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45934.78440196759</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45934.78440196759</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45934.78440196759</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45934.78440196759</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45934.78440196759</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45934.78440196759</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45934.78440196759</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45934.78440196759</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45934.78440196759</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45934.78440196759</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45934.78440196759</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45934.78440196759</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45934.78440196759</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45934.78440196759</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45934.78440196759</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45934.78440196759</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45934.78440196759</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45934.78440196759</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45934.78440196759</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45934.78440196759</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45934.78440196759</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45934.78440196759</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45934.78440196759</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45934.78440196759</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45934.78440196759</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45934.78440196759</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45934.78440196759</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45934.78440196759</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45934.78440196759</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45934.78440196759</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45934.78440196759</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45934.78440196759</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45934.78440196759</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45934.78440196759</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45934.78440196759</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45934.78440196759</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45934.78440196759</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45934.78440196759</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45934.78440196759</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45934.78440196759</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45934.78440196759</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45934.78440196759</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45934.78440196759</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45934.78440196759</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45934.78440196759</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45934.78440196759</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45934.78440196759</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45934.78440196759</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45934.78440196759</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45934.78440196759</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45934.78440196759</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45934.78440196759</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45934.78440196759</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45934.78440196759</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45934.78440196759</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45934.78440196759</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45934.78440196759</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45934.78440196759</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45934.78440196759</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45934.78440196759</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45934.78440196759</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45934.78440196759</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45934.78440196759</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45934.78440196759</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45934.78440196759</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45934.78440196759</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45934.78440196759</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45934.78440196759</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45934.78440196759</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45934.78440196759</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45934.78440196759</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45934.78440196759</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45934.78440196759</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45934.78440196759</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45934.78440196759</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45934.78440196759</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45934.78440196759</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45934.78440196759</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45934.78440196759</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45934.78440196759</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45934.78440196759</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45934.78440196759</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45934.78440196759</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45934.78440196759</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45934.78440196759</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45934.78440196759</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45934.78440196759</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45934.78440196759</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45934.78440196759</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45934.78440196759</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45934.78440196759</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45934.78440196759</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45934.78440196759</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45934.78440196759</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45934.78440196759</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45934.78440196759</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45934.78440196759</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45934.78440196759</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45934.78440196759</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45934.78440196759</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45934.78440196759</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45934.78440196759</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45934.78440196759</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45934.78440196759</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45934.78440196759</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45934.78440196759</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45934.78440196759</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45934.78440196759</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45934.78440196759</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45934.78440196759</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45934.78440196759</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45934.78440196759</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45934.78440196759</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45934.78440196759</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45934.78440196759</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45934.78440196759</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45934.78440196759</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45934.78440196759</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45934.78440196759</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45934.78440196759</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45934.78440196759</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45934.78440196759</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45934.78440196759</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45934.78440196759</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45934.78440196759</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45934.78440196759</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45934.78440196759</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45934.78440196759</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45934.78440196759</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45934.78440196759</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45934.78440196759</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45934.78440196759</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45934.78440196759</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45934.78440196759</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45934.78440196759</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45934.78440196759</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45934.78440196759</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45934.78440196759</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45934.78440196759</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45934.78440196759</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45934.78440196759</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45934.78440196759</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45934.78440196759</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45934.78440196759</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45934.78440196759</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45934.78440196759</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45934.78440196759</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45934.78440196759</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45934.78440196759</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45934.78440196759</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45934.78440196759</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45934.78440196759</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45934.78440196759</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45934.78440196759</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45934.78440196759</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45934.78440196759</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45934.78440196759</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45934.78440196759</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45934.78440196759</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45934.78440196759</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45934.78440196759</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45934.78440196759</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45934.78440196759</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45934.78440196759</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45934.78440196759</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45934.78440196759</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45934.78440196759</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45934.78440196759</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45934.78440196759</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45934.78440196759</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45934.78440196759</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45934.78440196759</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45934.78440196759</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45934.78440196759</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45934.78440196759</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45934.78440196759</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45934.78440196759</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45934.78440196759</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45934.78440196759</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45934.78440196759</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45934.78440196759</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45934.78440196759</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45934.78440196759</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45934.78440196759</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45934.78440196759</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45934.78440196759</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45934.78440196759</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45934.78440196759</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45934.78440196759</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45934.78440196759</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45934.78440196759</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45934.78440196759</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45934.78440196759</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45934.78440196759</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45934.78440196759</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45934.78440196759</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45934.78440196759</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45934.78440196759</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45934.78440196759</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45934.78440196759</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45934.78440196759</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45934.78440196759</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45934.78440196759</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45934.78440196759</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45934.78440196759</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45934.78440196759</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45934.78440196759</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45934.78440196759</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45934.78440196759</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45934.78440196759</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45934.78440196759</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45934.78440196759</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45934.78440196759</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45934.78440196759</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45934.78440196759</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45934.78440196759</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45934.78440196759</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45934.78440196759</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45934.78440196759</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45934.78440196759</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45934.78440196759</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45934.78440196759</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45934.78440196759</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45934.78440196759</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45934.78440196759</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45934.78440196759</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45934.78440196759</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45934.78440196759</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45934.78440196759</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45934.78440196759</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45934.78440196759</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45934.78440196759</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45934.78440196759</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45934.78440196759</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45934.78440196759</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45934.78440196759</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45934.78440196759</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45934.78440196759</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45934.78440196759</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45934.78440196759</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45934.78440196759</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45934.78440196759</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45934.78440196759</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45934.78440196759</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45934.78440196759</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45934.78440196759</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45934.78440196759</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45934.78440196759</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45934.78440196759</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45934.78440196759</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45934.78440196759</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45934.78440196759</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45934.78440196759</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45934.78440196759</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45934.78440196759</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45934.78440196759</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45934.78440196759</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45934.78440196759</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45934.78440196759</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45934.78440196759</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45934.78440196759</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45934.78440196759</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45934.78440196759</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45934.78440196759</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45934.78440196759</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45934.78440196759</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45934.78440196759</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sheetData>
  <dataValidations count="2">
    <dataValidation allowBlank="1" showInputMessage="1" showErrorMessage="1" sqref="E1" xr:uid="{4D935161-CDD3-4592-B877-3FB59C99E142}"/>
    <dataValidation type="list" allowBlank="1" showInputMessage="1" showErrorMessage="1" sqref="E3:E32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2"/>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18" t="str">
        <f>IFERROR(VLOOKUP(#REF!,DB!A:K,11,0),"")</f>
        <v/>
      </c>
      <c r="C2" s="18"/>
      <c r="D2" s="18"/>
      <c r="E2" s="18"/>
      <c r="F2" s="20"/>
      <c r="G2" s="21">
        <f t="shared" ref="G2:G55" ca="1" si="0">IFERROR(NOW()-F2,"-")</f>
        <v>45934.78440196759</v>
      </c>
      <c r="H2" s="22"/>
      <c r="I2" s="19" t="str">
        <f>IFERROR(VLOOKUP(#REF!,DB!A:F,6,0),"")</f>
        <v/>
      </c>
      <c r="J2" s="18" t="str">
        <f>IFERROR(VLOOKUP(#REF!,DB!A:G,7,0),"")</f>
        <v/>
      </c>
      <c r="K2" s="50"/>
      <c r="L2" s="23" t="str">
        <f>IFERROR(VLOOKUP(#REF!,DB!A:I,9,0),"")</f>
        <v/>
      </c>
    </row>
    <row r="3" spans="1:13" ht="15" customHeight="1">
      <c r="A3" s="19"/>
      <c r="B3" s="75" t="str">
        <f>IFERROR(VLOOKUP(D3,DB!A:K,11,0),"")</f>
        <v/>
      </c>
      <c r="C3" s="18"/>
      <c r="D3" s="18"/>
      <c r="E3" s="18"/>
      <c r="F3" s="20"/>
      <c r="G3" s="21">
        <f t="shared" ca="1" si="0"/>
        <v>45934.78440196759</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45934.78440196759</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45934.78440196759</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45934.78440196759</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45934.78440196759</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45934.78440196759</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45934.78440196759</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45934.78440196759</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45934.78440196759</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45934.78440196759</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45934.78440196759</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45934.78440196759</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45934.78440196759</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45934.78440196759</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45934.78440196759</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45934.78440196759</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45934.78440196759</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45934.78440196759</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45934.78440196759</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45934.78440196759</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45934.78440196759</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45934.78440196759</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45934.78440196759</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45934.78440196759</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45934.78440196759</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45934.78440196759</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45934.78440196759</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45934.78440196759</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45934.78440196759</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45934.78440196759</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45934.78440196759</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45934.78440196759</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45934.78440196759</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45934.78440196759</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45934.78440196759</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45934.78440196759</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45934.78440196759</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45934.78440196759</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45934.78440196759</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45934.78440196759</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45934.78440196759</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45934.78440196759</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45934.78440196759</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45934.78440196759</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45934.78440196759</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45934.78440196759</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45934.78440196759</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45934.78440196759</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45934.78440196759</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45934.78440196759</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45934.78440196759</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45934.78440196759</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45934.78440196759</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ref="G56:G119" ca="1" si="1">IFERROR(NOW()-F56,"-")</f>
        <v>45934.78440196759</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45934.78440196759</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45934.78440196759</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45934.78440196759</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45934.78440196759</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45934.78440196759</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45934.78440196759</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45934.78440196759</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45934.78440196759</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45934.78440196759</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45934.78440196759</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45934.78440196759</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45934.78440196759</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45934.78440196759</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45934.78440196759</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45934.78440196759</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45934.78440196759</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45934.78440196759</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45934.78440196759</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45934.78440196759</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45934.78440196759</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45934.78440196759</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45934.78440196759</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45934.78440196759</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45934.78440196759</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45934.78440196759</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45934.78440196759</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45934.78440196759</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45934.78440196759</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45934.78440196759</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45934.78440196759</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45934.78440196759</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45934.78440196759</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45934.78440196759</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45934.78440196759</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45934.78440196759</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45934.78440196759</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45934.78440196759</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45934.78440196759</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45934.78440196759</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45934.78440196759</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45934.78440196759</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45934.78440196759</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45934.78440196759</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45934.78440196759</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45934.78440196759</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45934.78440196759</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45934.78440196759</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45934.78440196759</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45934.78440196759</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45934.78440196759</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45934.78440196759</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45934.78440196759</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45934.78440196759</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45934.78440196759</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45934.78440196759</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45934.78440196759</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45934.78440196759</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45934.78440196759</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45934.78440196759</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45934.78440196759</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45934.78440196759</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45934.78440196759</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45934.78440196759</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ref="G120:G183" ca="1" si="2">IFERROR(NOW()-F120,"-")</f>
        <v>45934.78440196759</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45934.78440196759</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45934.78440196759</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45934.78440196759</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45934.78440196759</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45934.78440196759</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45934.78440196759</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45934.78440196759</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45934.78440196759</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45934.78440196759</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45934.78440196759</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45934.78440196759</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45934.78440196759</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45934.78440196759</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45934.78440196759</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45934.78440196759</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45934.78440196759</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45934.78440196759</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45934.78440196759</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45934.78440196759</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45934.78440196759</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45934.78440196759</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45934.78440196759</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45934.78440196759</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45934.78440196759</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45934.78440196759</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45934.78440196759</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45934.78440196759</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45934.78440196759</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45934.78440196759</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45934.78440196759</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45934.78440196759</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45934.78440196759</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45934.78440196759</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45934.78440196759</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45934.78440196759</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45934.78440196759</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45934.78440196759</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45934.78440196759</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45934.78440196759</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45934.78440196759</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45934.78440196759</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45934.78440196759</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45934.78440196759</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45934.78440196759</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45934.78440196759</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45934.78440196759</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45934.78440196759</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45934.78440196759</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45934.78440196759</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45934.78440196759</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45934.78440196759</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45934.78440196759</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45934.78440196759</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45934.78440196759</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45934.78440196759</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45934.78440196759</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45934.78440196759</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45934.78440196759</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45934.78440196759</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45934.78440196759</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45934.78440196759</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45934.78440196759</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45934.78440196759</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ref="G184:G247" ca="1" si="3">IFERROR(NOW()-F184,"-")</f>
        <v>45934.78440196759</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45934.78440196759</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45934.78440196759</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45934.78440196759</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45934.78440196759</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45934.78440196759</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45934.78440196759</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45934.78440196759</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45934.78440196759</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45934.78440196759</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45934.78440196759</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45934.78440196759</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45934.78440196759</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45934.78440196759</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45934.78440196759</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45934.78440196759</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45934.78440196759</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45934.78440196759</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45934.78440196759</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45934.78440196759</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45934.78440196759</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45934.78440196759</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45934.78440196759</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45934.78440196759</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45934.78440196759</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45934.78440196759</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45934.78440196759</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45934.78440196759</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45934.78440196759</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45934.78440196759</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45934.78440196759</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45934.78440196759</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45934.78440196759</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45934.78440196759</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45934.78440196759</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45934.78440196759</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45934.78440196759</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45934.78440196759</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45934.78440196759</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45934.78440196759</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45934.78440196759</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45934.78440196759</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45934.78440196759</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45934.78440196759</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45934.78440196759</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45934.78440196759</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45934.78440196759</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45934.78440196759</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45934.78440196759</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45934.78440196759</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45934.78440196759</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45934.78440196759</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45934.78440196759</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45934.78440196759</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45934.78440196759</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45934.78440196759</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45934.78440196759</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45934.78440196759</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45934.78440196759</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45934.78440196759</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45934.78440196759</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45934.78440196759</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45934.78440196759</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45934.78440196759</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ref="G248:G311" ca="1" si="4">IFERROR(NOW()-F248,"-")</f>
        <v>45934.78440196759</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45934.78440196759</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45934.78440196759</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45934.78440196759</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45934.78440196759</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45934.78440196759</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45934.78440196759</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45934.78440196759</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45934.78440196759</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45934.78440196759</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45934.78440196759</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45934.78440196759</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45934.78440196759</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45934.78440196759</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45934.78440196759</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45934.78440196759</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45934.78440196759</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45934.78440196759</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45934.78440196759</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45934.78440196759</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45934.78440196759</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45934.78440196759</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45934.78440196759</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45934.78440196759</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45934.78440196759</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45934.78440196759</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45934.78440196759</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45934.78440196759</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45934.78440196759</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45934.78440196759</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45934.78440196759</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45934.78440196759</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45934.78440196759</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45934.78440196759</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45934.78440196759</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45934.78440196759</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45934.78440196759</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45934.78440196759</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45934.78440196759</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45934.78440196759</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45934.78440196759</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45934.78440196759</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45934.78440196759</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45934.78440196759</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45934.78440196759</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45934.78440196759</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45934.78440196759</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45934.78440196759</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45934.78440196759</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45934.78440196759</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45934.78440196759</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45934.78440196759</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45934.78440196759</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45934.78440196759</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45934.78440196759</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45934.78440196759</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45934.78440196759</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45934.78440196759</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45934.78440196759</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45934.78440196759</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45934.78440196759</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45934.78440196759</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45934.78440196759</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45934.78440196759</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ref="G312:G375" ca="1" si="5">IFERROR(NOW()-F312,"-")</f>
        <v>45934.78440196759</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45934.78440196759</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45934.78440196759</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45934.78440196759</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45934.78440196759</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45934.78440196759</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45934.78440196759</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45934.78440196759</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45934.78440196759</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45934.78440196759</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45934.78440196759</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45934.78440196759</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45934.78440196759</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45934.78440196759</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45934.78440196759</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45934.78440196759</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45934.78440196759</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45934.78440196759</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45934.78440196759</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45934.78440196759</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45934.78440196759</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45934.78440196759</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45934.78440196759</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45934.78440196759</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45934.78440196759</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45934.78440196759</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45934.78440196759</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45934.78440196759</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45934.78440196759</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45934.78440196759</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45934.78440196759</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45934.78440196759</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45934.78440196759</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45934.78440196759</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45934.78440196759</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45934.78440196759</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45934.78440196759</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45934.78440196759</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45934.78440196759</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45934.78440196759</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45934.78440196759</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45934.78440196759</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45934.78440196759</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45934.78440196759</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45934.78440196759</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45934.78440196759</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45934.78440196759</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45934.78440196759</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45934.78440196759</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45934.78440196759</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45934.78440196759</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45934.78440196759</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45934.78440196759</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45934.78440196759</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45934.78440196759</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45934.78440196759</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45934.78440196759</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45934.78440196759</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45934.78440196759</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45934.78440196759</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45934.78440196759</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45934.78440196759</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45934.78440196759</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45934.78440196759</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ref="G376:G439" ca="1" si="6">IFERROR(NOW()-F376,"-")</f>
        <v>45934.78440196759</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45934.78440196759</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45934.78440196759</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45934.78440196759</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45934.78440196759</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45934.78440196759</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45934.78440196759</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45934.78440196759</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45934.78440196759</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45934.78440196759</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45934.78440196759</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45934.78440196759</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45934.78440196759</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45934.78440196759</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45934.78440196759</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45934.78440196759</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45934.78440196759</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45934.78440196759</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45934.78440196759</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45934.78440196759</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45934.78440196759</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45934.78440196759</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45934.78440196759</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45934.78440196759</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45934.78440196759</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45934.78440196759</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45934.78440196759</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45934.78440196759</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45934.78440196759</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45934.78440196759</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45934.78440196759</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45934.78440196759</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45934.78440196759</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45934.78440196759</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45934.78440196759</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45934.78440196759</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45934.78440196759</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45934.78440196759</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45934.78440196759</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45934.78440196759</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45934.78440196759</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45934.78440196759</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45934.78440196759</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45934.78440196759</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45934.78440196759</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45934.78440196759</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45934.78440196759</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45934.78440196759</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45934.78440196759</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45934.78440196759</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45934.78440196759</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45934.78440196759</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45934.78440196759</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45934.78440196759</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45934.78440196759</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45934.78440196759</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45934.78440196759</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45934.78440196759</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45934.78440196759</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45934.78440196759</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45934.78440196759</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45934.78440196759</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45934.78440196759</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45934.78440196759</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ref="G440:G503" ca="1" si="7">IFERROR(NOW()-F440,"-")</f>
        <v>45934.78440196759</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45934.78440196759</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45934.78440196759</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45934.78440196759</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45934.78440196759</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45934.78440196759</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45934.78440196759</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45934.78440196759</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45934.78440196759</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45934.78440196759</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45934.78440196759</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45934.78440196759</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45934.78440196759</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45934.78440196759</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45934.78440196759</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45934.78440196759</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45934.78440196759</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45934.78440196759</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45934.78440196759</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45934.78440196759</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45934.78440196759</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45934.78440196759</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45934.78440196759</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45934.78440196759</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45934.78440196759</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45934.78440196759</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45934.78440196759</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45934.78440196759</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45934.78440196759</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45934.78440196759</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45934.78440196759</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45934.78440196759</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45934.78440196759</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45934.78440196759</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45934.78440196759</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45934.78440196759</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45934.78440196759</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45934.78440196759</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45934.78440196759</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45934.78440196759</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45934.78440196759</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45934.78440196759</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45934.78440196759</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45934.78440196759</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45934.78440196759</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45934.78440196759</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45934.78440196759</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45934.78440196759</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45934.78440196759</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45934.78440196759</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45934.78440196759</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45934.78440196759</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45934.78440196759</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45934.78440196759</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45934.78440196759</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45934.78440196759</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45934.78440196759</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45934.78440196759</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45934.78440196759</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45934.78440196759</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45934.78440196759</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45934.78440196759</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45934.78440196759</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45934.78440196759</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ref="G504:G567" ca="1" si="8">IFERROR(NOW()-F504,"-")</f>
        <v>45934.78440196759</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45934.78440196759</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45934.78440196759</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45934.78440196759</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45934.78440196759</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45934.78440196759</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45934.78440196759</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45934.78440196759</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45934.78440196759</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45934.78440196759</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45934.78440196759</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45934.78440196759</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45934.78440196759</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45934.78440196759</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45934.78440196759</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45934.78440196759</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45934.78440196759</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45934.78440196759</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45934.78440196759</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45934.78440196759</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45934.78440196759</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45934.78440196759</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45934.78440196759</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45934.78440196759</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45934.78440196759</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45934.78440196759</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45934.78440196759</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45934.78440196759</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45934.78440196759</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45934.78440196759</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45934.78440196759</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45934.78440196759</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45934.78440196759</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45934.78440196759</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45934.78440196759</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45934.78440196759</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45934.78440196759</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45934.78440196759</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45934.78440196759</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45934.78440196759</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45934.78440196759</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45934.78440196759</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45934.78440196759</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45934.78440196759</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45934.78440196759</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45934.78440196759</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45934.78440196759</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45934.78440196759</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45934.78440196759</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45934.78440196759</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45934.78440196759</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45934.78440196759</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45934.78440196759</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45934.78440196759</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45934.78440196759</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45934.78440196759</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45934.78440196759</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45934.78440196759</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45934.78440196759</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45934.78440196759</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45934.78440196759</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45934.78440196759</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45934.78440196759</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45934.78440196759</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ref="G568:G631" ca="1" si="9">IFERROR(NOW()-F568,"-")</f>
        <v>45934.78440196759</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45934.78440196759</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45934.78440196759</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45934.78440196759</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45934.78440196759</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45934.78440196759</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45934.78440196759</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45934.78440196759</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45934.78440196759</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45934.78440196759</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45934.78440196759</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45934.78440196759</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45934.78440196759</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45934.78440196759</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45934.78440196759</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45934.78440196759</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45934.78440196759</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45934.78440196759</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45934.78440196759</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45934.78440196759</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45934.78440196759</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45934.78440196759</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45934.78440196759</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45934.78440196759</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45934.78440196759</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45934.78440196759</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45934.78440196759</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45934.78440196759</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45934.78440196759</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45934.78440196759</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45934.78440196759</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45934.78440196759</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45934.78440196759</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45934.78440196759</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45934.78440196759</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45934.78440196759</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45934.78440196759</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45934.78440196759</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45934.78440196759</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45934.78440196759</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45934.78440196759</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45934.78440196759</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45934.78440196759</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45934.78440196759</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45934.78440196759</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45934.78440196759</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45934.78440196759</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45934.78440196759</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45934.78440196759</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45934.78440196759</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45934.78440196759</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45934.78440196759</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45934.78440196759</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45934.78440196759</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45934.78440196759</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45934.78440196759</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45934.78440196759</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45934.78440196759</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45934.78440196759</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45934.78440196759</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45934.78440196759</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45934.78440196759</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45934.78440196759</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45934.78440196759</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ref="G632:G695" ca="1" si="10">IFERROR(NOW()-F632,"-")</f>
        <v>45934.78440196759</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45934.78440196759</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45934.78440196759</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45934.78440196759</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45934.78440196759</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45934.78440196759</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45934.78440196759</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45934.78440196759</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45934.78440196759</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45934.78440196759</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45934.78440196759</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45934.78440196759</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45934.78440196759</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45934.78440196759</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45934.78440196759</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45934.78440196759</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45934.78440196759</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45934.78440196759</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45934.78440196759</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45934.78440196759</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45934.78440196759</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45934.78440196759</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45934.78440196759</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45934.78440196759</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45934.78440196759</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45934.78440196759</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45934.78440196759</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45934.78440196759</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45934.78440196759</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45934.78440196759</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45934.78440196759</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45934.78440196759</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45934.78440196759</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45934.78440196759</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45934.78440196759</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45934.78440196759</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45934.78440196759</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45934.78440196759</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45934.78440196759</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45934.78440196759</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45934.78440196759</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45934.78440196759</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45934.78440196759</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45934.78440196759</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45934.78440196759</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45934.78440196759</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45934.78440196759</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45934.78440196759</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45934.78440196759</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45934.78440196759</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45934.78440196759</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45934.78440196759</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45934.78440196759</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45934.78440196759</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45934.78440196759</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45934.78440196759</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45934.78440196759</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45934.78440196759</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45934.78440196759</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45934.78440196759</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45934.78440196759</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45934.78440196759</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45934.78440196759</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45934.78440196759</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ref="G696:G759" ca="1" si="11">IFERROR(NOW()-F696,"-")</f>
        <v>45934.78440196759</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45934.78440196759</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45934.78440196759</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45934.78440196759</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45934.78440196759</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45934.78440196759</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45934.78440196759</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45934.78440196759</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45934.78440196759</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45934.78440196759</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45934.78440196759</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45934.78440196759</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45934.78440196759</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45934.78440196759</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45934.78440196759</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45934.78440196759</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45934.78440196759</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45934.78440196759</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45934.78440196759</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45934.78440196759</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45934.78440196759</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45934.78440196759</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45934.78440196759</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45934.78440196759</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45934.78440196759</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45934.78440196759</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45934.78440196759</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45934.78440196759</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45934.78440196759</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45934.78440196759</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45934.78440196759</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45934.78440196759</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45934.78440196759</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45934.78440196759</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45934.78440196759</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45934.78440196759</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45934.78440196759</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45934.78440196759</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45934.78440196759</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45934.78440196759</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45934.78440196759</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45934.78440196759</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45934.78440196759</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45934.78440196759</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45934.78440196759</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45934.78440196759</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45934.78440196759</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45934.78440196759</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45934.78440196759</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45934.78440196759</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45934.78440196759</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45934.78440196759</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45934.78440196759</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45934.78440196759</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45934.78440196759</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45934.78440196759</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45934.78440196759</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45934.78440196759</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45934.78440196759</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45934.78440196759</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45934.78440196759</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45934.78440196759</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45934.78440196759</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45934.78440196759</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ref="G760:G823" ca="1" si="12">IFERROR(NOW()-F760,"-")</f>
        <v>45934.78440196759</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45934.78440196759</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45934.78440196759</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45934.78440196759</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45934.78440196759</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45934.78440196759</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45934.78440196759</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45934.78440196759</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45934.78440196759</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45934.78440196759</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45934.78440196759</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45934.78440196759</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45934.78440196759</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45934.78440196759</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45934.78440196759</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45934.78440196759</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45934.78440196759</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45934.78440196759</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45934.78440196759</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45934.78440196759</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45934.78440196759</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45934.78440196759</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45934.78440196759</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45934.78440196759</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45934.78440196759</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45934.78440196759</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45934.78440196759</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45934.78440196759</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45934.78440196759</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45934.78440196759</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45934.78440196759</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45934.78440196759</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45934.78440196759</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45934.78440196759</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45934.78440196759</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45934.78440196759</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45934.78440196759</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45934.78440196759</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45934.78440196759</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45934.78440196759</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45934.78440196759</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45934.78440196759</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45934.78440196759</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45934.78440196759</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45934.78440196759</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45934.78440196759</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45934.78440196759</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45934.78440196759</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45934.78440196759</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45934.78440196759</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45934.78440196759</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45934.78440196759</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45934.78440196759</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45934.78440196759</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45934.78440196759</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45934.78440196759</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45934.78440196759</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45934.78440196759</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45934.78440196759</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45934.78440196759</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45934.78440196759</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45934.78440196759</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45934.78440196759</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45934.78440196759</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ref="G824:G887" ca="1" si="13">IFERROR(NOW()-F824,"-")</f>
        <v>45934.78440196759</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45934.78440196759</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45934.78440196759</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45934.78440196759</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45934.78440196759</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45934.78440196759</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45934.78440196759</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45934.78440196759</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45934.78440196759</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45934.78440196759</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45934.78440196759</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45934.78440196759</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45934.78440196759</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45934.78440196759</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45934.78440196759</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45934.78440196759</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45934.78440196759</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45934.78440196759</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45934.78440196759</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45934.78440196759</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45934.78440196759</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45934.78440196759</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45934.78440196759</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45934.78440196759</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45934.78440196759</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45934.78440196759</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45934.78440196759</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45934.78440196759</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45934.78440196759</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45934.78440196759</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45934.78440196759</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45934.78440196759</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45934.78440196759</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45934.78440196759</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45934.78440196759</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45934.78440196759</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45934.78440196759</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45934.78440196759</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45934.78440196759</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45934.78440196759</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45934.78440196759</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45934.78440196759</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45934.78440196759</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45934.78440196759</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45934.78440196759</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45934.78440196759</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45934.78440196759</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45934.78440196759</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45934.78440196759</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45934.78440196759</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45934.78440196759</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45934.78440196759</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45934.78440196759</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45934.78440196759</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45934.78440196759</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45934.78440196759</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45934.78440196759</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45934.78440196759</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45934.78440196759</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45934.78440196759</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45934.78440196759</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45934.78440196759</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45934.78440196759</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45934.78440196759</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ref="G888:G951" ca="1" si="14">IFERROR(NOW()-F888,"-")</f>
        <v>45934.78440196759</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45934.78440196759</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45934.78440196759</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45934.78440196759</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45934.78440196759</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45934.78440196759</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45934.78440196759</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45934.78440196759</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45934.78440196759</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45934.78440196759</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45934.78440196759</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45934.78440196759</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45934.78440196759</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45934.78440196759</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45934.78440196759</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45934.78440196759</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45934.78440196759</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45934.78440196759</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45934.78440196759</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45934.78440196759</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45934.78440196759</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45934.78440196759</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45934.78440196759</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45934.78440196759</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45934.78440196759</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45934.78440196759</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45934.78440196759</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45934.78440196759</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45934.78440196759</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45934.78440196759</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45934.78440196759</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45934.78440196759</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45934.78440196759</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45934.78440196759</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45934.78440196759</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45934.78440196759</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45934.78440196759</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45934.78440196759</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45934.78440196759</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45934.78440196759</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45934.78440196759</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45934.78440196759</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45934.78440196759</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45934.78440196759</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45934.78440196759</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45934.78440196759</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45934.78440196759</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45934.78440196759</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45934.78440196759</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45934.78440196759</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45934.78440196759</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45934.78440196759</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45934.78440196759</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45934.78440196759</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45934.78440196759</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45934.78440196759</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45934.78440196759</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45934.78440196759</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45934.78440196759</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45934.78440196759</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45934.78440196759</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45934.78440196759</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45934.78440196759</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45934.78440196759</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ref="G952:G1015" ca="1" si="15">IFERROR(NOW()-F952,"-")</f>
        <v>45934.78440196759</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45934.78440196759</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45934.78440196759</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45934.78440196759</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45934.78440196759</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45934.78440196759</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45934.78440196759</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45934.78440196759</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45934.78440196759</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45934.78440196759</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45934.78440196759</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45934.78440196759</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45934.78440196759</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45934.78440196759</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45934.78440196759</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45934.78440196759</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45934.78440196759</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45934.78440196759</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45934.78440196759</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45934.78440196759</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45934.78440196759</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45934.78440196759</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45934.78440196759</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45934.78440196759</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45934.78440196759</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45934.78440196759</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45934.78440196759</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45934.78440196759</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45934.78440196759</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45934.78440196759</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45934.78440196759</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45934.78440196759</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45934.78440196759</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45934.78440196759</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45934.78440196759</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45934.78440196759</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45934.78440196759</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45934.78440196759</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45934.78440196759</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45934.78440196759</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45934.78440196759</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45934.78440196759</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45934.78440196759</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45934.78440196759</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45934.78440196759</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45934.78440196759</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45934.78440196759</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45934.78440196759</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45934.78440196759</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45934.78440196759</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45934.78440196759</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45934.78440196759</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45934.78440196759</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45934.78440196759</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45934.78440196759</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45934.78440196759</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45934.78440196759</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45934.78440196759</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45934.78440196759</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45934.78440196759</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45934.78440196759</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45934.78440196759</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45934.78440196759</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45934.78440196759</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ref="G1016:G1079" ca="1" si="16">IFERROR(NOW()-F1016,"-")</f>
        <v>45934.78440196759</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45934.78440196759</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45934.78440196759</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45934.78440196759</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45934.78440196759</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45934.78440196759</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45934.78440196759</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45934.78440196759</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45934.78440196759</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45934.78440196759</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45934.78440196759</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45934.78440196759</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45934.78440196759</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45934.78440196759</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45934.78440196759</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45934.78440196759</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45934.78440196759</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45934.78440196759</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45934.78440196759</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45934.78440196759</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45934.78440196759</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45934.78440196759</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45934.78440196759</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45934.78440196759</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45934.78440196759</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45934.78440196759</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45934.78440196759</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45934.78440196759</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45934.78440196759</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45934.78440196759</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45934.78440196759</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45934.78440196759</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45934.78440196759</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45934.78440196759</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45934.78440196759</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45934.78440196759</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45934.78440196759</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45934.78440196759</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45934.78440196759</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45934.78440196759</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45934.78440196759</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45934.78440196759</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45934.78440196759</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45934.78440196759</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45934.78440196759</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45934.78440196759</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45934.78440196759</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45934.78440196759</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45934.78440196759</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45934.78440196759</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45934.78440196759</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45934.78440196759</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45934.78440196759</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45934.78440196759</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45934.78440196759</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45934.78440196759</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45934.78440196759</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45934.78440196759</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45934.78440196759</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45934.78440196759</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45934.78440196759</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45934.78440196759</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45934.78440196759</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45934.78440196759</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ref="G1080:G1143" ca="1" si="17">IFERROR(NOW()-F1080,"-")</f>
        <v>45934.78440196759</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45934.78440196759</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45934.78440196759</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45934.78440196759</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45934.78440196759</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45934.78440196759</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45934.78440196759</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45934.78440196759</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45934.78440196759</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45934.78440196759</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45934.78440196759</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45934.78440196759</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45934.78440196759</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45934.78440196759</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45934.78440196759</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45934.78440196759</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45934.78440196759</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45934.78440196759</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45934.78440196759</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45934.78440196759</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45934.78440196759</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45934.78440196759</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45934.78440196759</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45934.78440196759</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45934.78440196759</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45934.78440196759</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45934.78440196759</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45934.78440196759</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45934.78440196759</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45934.78440196759</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45934.78440196759</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45934.78440196759</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45934.78440196759</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45934.78440196759</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45934.78440196759</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45934.78440196759</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45934.78440196759</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45934.78440196759</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45934.78440196759</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45934.78440196759</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45934.78440196759</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45934.78440196759</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45934.78440196759</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45934.78440196759</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45934.78440196759</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45934.78440196759</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45934.78440196759</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45934.78440196759</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45934.78440196759</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45934.78440196759</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45934.78440196759</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45934.78440196759</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45934.78440196759</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45934.78440196759</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45934.78440196759</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45934.78440196759</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45934.78440196759</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45934.78440196759</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45934.78440196759</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45934.78440196759</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45934.78440196759</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45934.78440196759</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45934.78440196759</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45934.78440196759</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ref="G1144:G1207" ca="1" si="18">IFERROR(NOW()-F1144,"-")</f>
        <v>45934.78440196759</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45934.78440196759</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45934.78440196759</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45934.78440196759</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45934.78440196759</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45934.78440196759</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45934.78440196759</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45934.78440196759</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45934.78440196759</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45934.78440196759</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45934.78440196759</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45934.78440196759</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45934.78440196759</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45934.78440196759</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45934.78440196759</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45934.78440196759</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45934.78440196759</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45934.78440196759</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45934.78440196759</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45934.78440196759</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45934.78440196759</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45934.78440196759</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45934.78440196759</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45934.78440196759</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45934.78440196759</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45934.78440196759</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45934.78440196759</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45934.78440196759</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45934.78440196759</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45934.78440196759</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45934.78440196759</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45934.78440196759</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45934.78440196759</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45934.78440196759</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45934.78440196759</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45934.78440196759</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45934.78440196759</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45934.78440196759</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45934.78440196759</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45934.78440196759</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45934.78440196759</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45934.78440196759</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45934.78440196759</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45934.78440196759</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45934.78440196759</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45934.78440196759</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45934.78440196759</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45934.78440196759</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45934.78440196759</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45934.78440196759</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45934.78440196759</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45934.78440196759</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45934.78440196759</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45934.78440196759</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45934.78440196759</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45934.78440196759</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45934.78440196759</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45934.78440196759</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45934.78440196759</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45934.78440196759</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45934.78440196759</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45934.78440196759</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45934.78440196759</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45934.78440196759</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ref="G1208:G1222" ca="1" si="19">IFERROR(NOW()-F1208,"-")</f>
        <v>45934.78440196759</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45934.78440196759</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45934.78440196759</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45934.78440196759</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45934.78440196759</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45934.78440196759</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45934.78440196759</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45934.78440196759</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45934.78440196759</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45934.78440196759</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45934.78440196759</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45934.78440196759</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45934.78440196759</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45934.78440196759</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45934.78440196759</v>
      </c>
      <c r="H1222" s="22"/>
      <c r="I1222" s="19" t="str">
        <f>IFERROR(VLOOKUP(D1222,DB!A:F,6,0),"")</f>
        <v/>
      </c>
      <c r="J1222" s="18" t="str">
        <f>IFERROR(VLOOKUP(D1222,DB!A:G,7,0),"")</f>
        <v/>
      </c>
      <c r="K1222" s="50"/>
      <c r="L1222" s="23" t="str">
        <f>IFERROR(VLOOKUP(D1222,DB!A:I,9,0),"")</f>
        <v/>
      </c>
    </row>
  </sheetData>
  <dataValidations count="2">
    <dataValidation allowBlank="1" showInputMessage="1" showErrorMessage="1" sqref="E1" xr:uid="{5914219A-CB83-432D-936A-CC0CB6F3982A}"/>
    <dataValidation type="list" allowBlank="1" showInputMessage="1" showErrorMessage="1" sqref="E2:E122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231.30368437499419</v>
      </c>
      <c r="H2" s="113">
        <v>45703.474768518521</v>
      </c>
      <c r="I2" s="110" t="str">
        <f>IFERROR(VLOOKUP(D2,DB!A:F,6,0),"")</f>
        <v>SCECO</v>
      </c>
      <c r="J2" s="110" t="str">
        <f>IFERROR(VLOOKUP(D2,DB!A:G,7,0),"")</f>
        <v>Dead</v>
      </c>
      <c r="K2" s="115" t="s">
        <v>39059</v>
      </c>
      <c r="L2" s="107" t="str">
        <f>IFERROR(VLOOKUP(D2,DB!A:I,9,0),"")</f>
        <v>Latis</v>
      </c>
    </row>
    <row r="3" spans="1:16" ht="33.75" customHeight="1">
      <c r="A3" s="110" t="s">
        <v>39060</v>
      </c>
      <c r="B3" s="110" t="str">
        <f>IFERROR(VLOOKUP(D3,DB!A:K,11,0),"")</f>
        <v>R4</v>
      </c>
      <c r="C3" s="111">
        <v>2</v>
      </c>
      <c r="D3" s="107" t="s">
        <v>39061</v>
      </c>
      <c r="E3" s="112" t="s">
        <v>38964</v>
      </c>
      <c r="F3" s="113">
        <v>45930.890277777777</v>
      </c>
      <c r="G3" s="114">
        <f ca="1">IFERROR(NOW()-F3,"")</f>
        <v>3.8941241898137378</v>
      </c>
      <c r="H3" s="113">
        <v>45930.847372685188</v>
      </c>
      <c r="I3" s="110" t="str">
        <f>IFERROR(VLOOKUP(D3,DB!A:F,6,0),"")</f>
        <v>SCECO</v>
      </c>
      <c r="J3" s="110" t="str">
        <f>IFERROR(VLOOKUP(D3,DB!A:G,7,0),"")</f>
        <v>In progress</v>
      </c>
      <c r="K3" s="115" t="s">
        <v>39062</v>
      </c>
      <c r="L3" s="107" t="str">
        <f>IFERROR(VLOOKUP(D3,DB!A:I,9,0),"")</f>
        <v>Latis</v>
      </c>
    </row>
    <row r="4" spans="1:16" ht="15" customHeight="1">
      <c r="A4" s="110" t="s">
        <v>39063</v>
      </c>
      <c r="B4" s="110" t="str">
        <f>IFERROR(VLOOKUP(D4,DB!A:K,11,0),"")</f>
        <v>R4</v>
      </c>
      <c r="C4" s="111">
        <v>3</v>
      </c>
      <c r="D4" s="107" t="s">
        <v>36308</v>
      </c>
      <c r="E4" s="112" t="s">
        <v>38967</v>
      </c>
      <c r="F4" s="113">
        <v>45934.702430555553</v>
      </c>
      <c r="G4" s="114">
        <f ca="1">IFERROR(NOW()-F4,"")</f>
        <v>8.1971412037091795E-2</v>
      </c>
      <c r="H4" s="113">
        <v>45934.712175925924</v>
      </c>
      <c r="I4" s="110" t="str">
        <f>IFERROR(VLOOKUP(D4,DB!A:F,6,0),"")</f>
        <v>Generator-SG</v>
      </c>
      <c r="J4" s="110" t="str">
        <f>IFERROR(VLOOKUP(D4,DB!A:G,7,0),"")</f>
        <v>Dead</v>
      </c>
      <c r="K4" s="115" t="s">
        <v>39064</v>
      </c>
      <c r="L4" s="107" t="str">
        <f>IFERROR(VLOOKUP(D4,DB!A:I,9,0),"")</f>
        <v>Latis</v>
      </c>
    </row>
    <row r="5" spans="1:16" ht="15" customHeight="1">
      <c r="A5" s="110"/>
      <c r="B5" s="110" t="str">
        <f>IFERROR(VLOOKUP(D5,DB!A:K,11,0),"")</f>
        <v/>
      </c>
      <c r="C5" s="111"/>
      <c r="D5" s="107"/>
      <c r="E5" s="112"/>
      <c r="F5" s="113"/>
      <c r="G5" s="114">
        <f ca="1">IFERROR(NOW()-F5,"")</f>
        <v>45934.78440196759</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45934.78440196759</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45934.78440196759</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45934.78440196759</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45934.78440196759</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45934.78440196759</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45934.78440196759</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45934.78440196759</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45934.78440196759</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45934.78440196759</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45934.78440196759</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45934.78440196759</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45934.78440196759</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45934.78440196759</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45934.78440196759</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45934.78440196759</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45934.78440196759</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45934.78440196759</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45934.78440196759</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45934.78440196759</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45934.78440196759</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45934.78440196759</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45934.78440196759</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45934.78440196759</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45934.78440196759</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45934.78440196759</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45934.78440196759</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45934.78440196759</v>
      </c>
      <c r="H32" s="113"/>
      <c r="I32" s="110" t="str">
        <f>IFERROR(VLOOKUP(D32,DB!A:F,6,0),"")</f>
        <v/>
      </c>
      <c r="J32" s="110" t="str">
        <f>IFERROR(VLOOKUP(D32,DB!A:G,7,0),"")</f>
        <v/>
      </c>
      <c r="K32" s="115"/>
      <c r="L32" s="107" t="str">
        <f>IFERROR(VLOOKUP(D32,DB!A:I,9,0),"")</f>
        <v/>
      </c>
    </row>
  </sheetData>
  <dataValidations count="2">
    <dataValidation allowBlank="1" showInputMessage="1" showErrorMessage="1" sqref="E1" xr:uid="{A4F81451-56CC-4543-9497-104C4E44EE4B}"/>
    <dataValidation type="list" allowBlank="1" showInputMessage="1" showErrorMessage="1" sqref="E2:E3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3"/>
  <sheetViews>
    <sheetView workbookViewId="0">
      <selection activeCell="K12" sqref="K1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39065</v>
      </c>
      <c r="B2" s="37" t="str">
        <f>IFERROR(VLOOKUP(D2,DB!A:K,11,0),"")</f>
        <v>R5</v>
      </c>
      <c r="C2" s="37">
        <v>3</v>
      </c>
      <c r="D2" s="37" t="s">
        <v>36000</v>
      </c>
      <c r="E2" s="37" t="s">
        <v>38964</v>
      </c>
      <c r="F2" s="38">
        <v>45891.832060185188</v>
      </c>
      <c r="G2" s="39">
        <f t="shared" ref="G2" ca="1" si="0">IFERROR(NOW()-F2,"-")</f>
        <v>42.952341782402073</v>
      </c>
      <c r="H2" s="38">
        <v>45891.790393518517</v>
      </c>
      <c r="I2" s="37" t="str">
        <f>IFERROR(VLOOKUP(D2,DB!A:F,6,0),"")</f>
        <v>Generator-SG</v>
      </c>
      <c r="J2" s="37" t="str">
        <f>IFERROR(VLOOKUP(D2,DB!A:G,7,0),"")</f>
        <v>Vandalized</v>
      </c>
      <c r="K2" s="37" t="s">
        <v>39066</v>
      </c>
      <c r="L2" s="37" t="str">
        <f>IFERROR(VLOOKUP(D2,DB!A:I,9,0),"")</f>
        <v>Latis</v>
      </c>
      <c r="M2" s="136"/>
    </row>
    <row r="3" spans="1:13" ht="30.75">
      <c r="A3" s="37" t="s">
        <v>39067</v>
      </c>
      <c r="B3" s="37" t="str">
        <f>IFERROR(VLOOKUP(D3,DB!A:K,11,0),"")</f>
        <v>R5</v>
      </c>
      <c r="C3" s="37">
        <v>1</v>
      </c>
      <c r="D3" s="37" t="s">
        <v>31295</v>
      </c>
      <c r="E3" s="37" t="s">
        <v>38967</v>
      </c>
      <c r="F3" s="38">
        <v>45926.188877314817</v>
      </c>
      <c r="G3" s="39">
        <f ca="1">IFERROR(NOW()-F3,"-")</f>
        <v>8.5955246527737472</v>
      </c>
      <c r="H3" s="38">
        <v>45926.158159722225</v>
      </c>
      <c r="I3" s="37" t="str">
        <f>IFERROR(VLOOKUP(D3,DB!A:F,6,0),"")</f>
        <v>SCECO</v>
      </c>
      <c r="J3" s="37" t="str">
        <f>IFERROR(VLOOKUP(D3,DB!A:G,7,0),"")</f>
        <v>Good</v>
      </c>
      <c r="K3" s="37" t="s">
        <v>39068</v>
      </c>
      <c r="L3" s="37" t="str">
        <f>IFERROR(VLOOKUP(D3,DB!A:I,9,0),"")</f>
        <v>Latis</v>
      </c>
      <c r="M3" s="136"/>
    </row>
    <row r="4" spans="1:13" ht="30.75">
      <c r="A4" s="37" t="s">
        <v>39069</v>
      </c>
      <c r="B4" s="37" t="str">
        <f>IFERROR(VLOOKUP(D4,DB!A:K,11,0),"")</f>
        <v>R5</v>
      </c>
      <c r="C4" s="37">
        <v>1</v>
      </c>
      <c r="D4" s="37" t="s">
        <v>38461</v>
      </c>
      <c r="E4" s="37" t="s">
        <v>38967</v>
      </c>
      <c r="F4" s="38">
        <v>45934.580520833333</v>
      </c>
      <c r="G4" s="39">
        <f ca="1">IFERROR(NOW()-F4,"-")</f>
        <v>0.20388113425724441</v>
      </c>
      <c r="H4" s="38">
        <v>45934.522187499999</v>
      </c>
      <c r="I4" s="37" t="str">
        <f>IFERROR(VLOOKUP(D4,DB!A:F,6,0),"")</f>
        <v>SCECO</v>
      </c>
      <c r="J4" s="37" t="str">
        <f>IFERROR(VLOOKUP(D4,DB!A:G,7,0),"")</f>
        <v>Good</v>
      </c>
      <c r="K4" s="37" t="s">
        <v>39070</v>
      </c>
      <c r="L4" s="37" t="str">
        <f>IFERROR(VLOOKUP(D4,DB!A:I,9,0),"")</f>
        <v>Latis</v>
      </c>
      <c r="M4" s="136"/>
    </row>
    <row r="5" spans="1:13" ht="15">
      <c r="A5" s="37"/>
      <c r="B5" s="37" t="str">
        <f>IFERROR(VLOOKUP(D5,DB!A:K,11,0),"")</f>
        <v/>
      </c>
      <c r="C5" s="37"/>
      <c r="D5" s="37"/>
      <c r="E5" s="37"/>
      <c r="F5" s="38"/>
      <c r="G5" s="39">
        <f ca="1">IFERROR(NOW()-F5,"-")</f>
        <v>45934.78440196759</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45934.78440196759</v>
      </c>
      <c r="H6" s="38"/>
      <c r="I6" s="37" t="str">
        <f>IFERROR(VLOOKUP(D6,DB!A:F,6,0),"")</f>
        <v/>
      </c>
      <c r="J6" s="37" t="str">
        <f>IFERROR(VLOOKUP(D6,DB!A:G,7,0),"")</f>
        <v/>
      </c>
      <c r="K6" s="37"/>
      <c r="L6" s="37" t="str">
        <f>IFERROR(VLOOKUP(D6,DB!A:I,9,0),"")</f>
        <v/>
      </c>
      <c r="M6" s="136"/>
    </row>
    <row r="7" spans="1:13" ht="15.75">
      <c r="A7" s="37"/>
      <c r="B7" s="37" t="str">
        <f>IFERROR(VLOOKUP(D7,DB!A:K,11,0),"")</f>
        <v/>
      </c>
      <c r="C7" s="37"/>
      <c r="D7" s="141"/>
      <c r="E7" s="37"/>
      <c r="F7" s="38"/>
      <c r="G7" s="39">
        <f ca="1">IFERROR(NOW()-F7,"-")</f>
        <v>45934.78440196759</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45934.78440196759</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45934.78440196759</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45934.78440196759</v>
      </c>
      <c r="H10" s="38"/>
      <c r="I10" s="37" t="str">
        <f>IFERROR(VLOOKUP(D10,DB!A:F,6,0),"")</f>
        <v/>
      </c>
      <c r="J10" s="37" t="str">
        <f>IFERROR(VLOOKUP(D10,DB!A:G,7,0),"")</f>
        <v/>
      </c>
      <c r="K10" s="37"/>
      <c r="L10" s="37" t="str">
        <f>IFERROR(VLOOKUP(D10,DB!A:I,9,0),"")</f>
        <v/>
      </c>
      <c r="M10" s="136"/>
    </row>
    <row r="11" spans="1:13" ht="15.75">
      <c r="A11" s="37"/>
      <c r="B11" s="37" t="str">
        <f>IFERROR(VLOOKUP(D11,DB!A:K,11,0),"")</f>
        <v/>
      </c>
      <c r="C11" s="37"/>
      <c r="D11" s="141"/>
      <c r="E11" s="37"/>
      <c r="F11" s="38"/>
      <c r="G11" s="39">
        <f ca="1">IFERROR(NOW()-F11,"-")</f>
        <v>45934.78440196759</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45934.78440196759</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45934.78440196759</v>
      </c>
      <c r="H13" s="38"/>
      <c r="I13" s="37" t="str">
        <f>IFERROR(VLOOKUP(D13,DB!A:F,6,0),"")</f>
        <v/>
      </c>
      <c r="J13" s="37" t="str">
        <f>IFERROR(VLOOKUP(D13,DB!A:G,7,0),"")</f>
        <v/>
      </c>
      <c r="K13" s="37"/>
      <c r="L13" s="37" t="str">
        <f>IFERROR(VLOOKUP(D13,DB!A:I,9,0),"")</f>
        <v/>
      </c>
      <c r="M13" s="136"/>
    </row>
    <row r="14" spans="1:13" ht="15">
      <c r="A14" s="37"/>
      <c r="B14" s="37" t="str">
        <f>IFERROR(VLOOKUP(D14,DB!A:K,11,0),"")</f>
        <v/>
      </c>
      <c r="C14" s="37"/>
      <c r="D14"/>
      <c r="E14" s="37"/>
      <c r="F14" s="38"/>
      <c r="G14" s="39">
        <f ca="1">IFERROR(NOW()-F14,"-")</f>
        <v>45934.78440196759</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45934.78440196759</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45934.78440196759</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45934.78440196759</v>
      </c>
      <c r="H17" s="38"/>
      <c r="I17" s="37" t="str">
        <f>IFERROR(VLOOKUP(D17,DB!A:F,6,0),"")</f>
        <v/>
      </c>
      <c r="J17" s="37" t="str">
        <f>IFERROR(VLOOKUP(D17,DB!A:G,7,0),"")</f>
        <v/>
      </c>
      <c r="K17" s="37"/>
      <c r="L17" s="37" t="str">
        <f>IFERROR(VLOOKUP(D17,DB!A:I,9,0),"")</f>
        <v/>
      </c>
      <c r="M17" s="136"/>
    </row>
    <row r="18" spans="1:13" ht="15">
      <c r="A18" s="92"/>
      <c r="B18" s="92" t="str">
        <f>IFERROR(VLOOKUP(D18,DB!A:K,11,0),"")</f>
        <v/>
      </c>
      <c r="C18" s="92"/>
      <c r="D18" s="92"/>
      <c r="E18" s="92"/>
      <c r="F18" s="134"/>
      <c r="G18" s="135">
        <f ca="1">IFERROR(NOW()-F18,"-")</f>
        <v>45934.78440196759</v>
      </c>
      <c r="H18" s="134"/>
      <c r="I18" s="92" t="str">
        <f>IFERROR(VLOOKUP(D18,DB!A:F,6,0),"")</f>
        <v/>
      </c>
      <c r="J18" s="92" t="str">
        <f>IFERROR(VLOOKUP(D18,DB!A:G,7,0),"")</f>
        <v/>
      </c>
      <c r="K18" s="92"/>
      <c r="L18" s="92" t="str">
        <f>IFERROR(VLOOKUP(D18,DB!A:I,9,0),"")</f>
        <v/>
      </c>
      <c r="M18" s="136"/>
    </row>
    <row r="19" spans="1:13" ht="15">
      <c r="A19" s="37"/>
      <c r="B19" s="37" t="str">
        <f>IFERROR(VLOOKUP(D19,DB!A:K,11,0),"")</f>
        <v/>
      </c>
      <c r="C19" s="37"/>
      <c r="D19" s="37"/>
      <c r="E19" s="37"/>
      <c r="F19" s="38"/>
      <c r="G19" s="39">
        <f ca="1">IFERROR(NOW()-F19,"-")</f>
        <v>45934.78440196759</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45934.78440196759</v>
      </c>
      <c r="H20" s="38"/>
      <c r="I20" s="37" t="str">
        <f>IFERROR(VLOOKUP(D20,DB!A:F,6,0),"")</f>
        <v/>
      </c>
      <c r="J20" s="37" t="str">
        <f>IFERROR(VLOOKUP(D20,DB!A:G,7,0),"")</f>
        <v/>
      </c>
      <c r="K20" s="37"/>
      <c r="L20" s="37" t="str">
        <f>IFERROR(VLOOKUP(D20,DB!A:I,9,0),"")</f>
        <v/>
      </c>
      <c r="M20" s="136"/>
    </row>
    <row r="21" spans="1:13" ht="15.75">
      <c r="A21" s="37"/>
      <c r="B21" s="37" t="str">
        <f>IFERROR(VLOOKUP(D21,DB!A:K,11,0),"")</f>
        <v/>
      </c>
      <c r="C21" s="37"/>
      <c r="D21" s="141"/>
      <c r="E21" s="37"/>
      <c r="F21" s="38"/>
      <c r="G21" s="39">
        <f ca="1">IFERROR(NOW()-F21,"-")</f>
        <v>45934.78440196759</v>
      </c>
      <c r="H21" s="38"/>
      <c r="I21" s="37" t="str">
        <f>IFERROR(VLOOKUP(D21,DB!A:F,6,0),"")</f>
        <v/>
      </c>
      <c r="J21" s="37" t="str">
        <f>IFERROR(VLOOKUP(D21,DB!A:G,7,0),"")</f>
        <v/>
      </c>
      <c r="K21" s="37"/>
      <c r="L21" s="37" t="str">
        <f>IFERROR(VLOOKUP(D21,DB!A:I,9,0),"")</f>
        <v/>
      </c>
      <c r="M21" s="136"/>
    </row>
    <row r="22" spans="1:13" ht="30.75">
      <c r="A22" s="37"/>
      <c r="B22" s="37" t="str">
        <f>IFERROR(VLOOKUP(D22,DB!A:K,11,0),"")</f>
        <v/>
      </c>
      <c r="C22" s="37"/>
      <c r="D22" s="37"/>
      <c r="E22" s="37"/>
      <c r="F22" s="38"/>
      <c r="G22" s="39">
        <f ca="1">IFERROR(NOW()-F22,"-")</f>
        <v>45934.78440196759</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45934.78440196759</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45934.78440196759</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45934.78440196759</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45934.78440196759</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45934.78440196759</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45934.78440196759</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45934.78440196759</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45934.78440196759</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45934.78440196759</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45934.78440196759</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45934.78440196759</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45934.78440196759</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45934.78440196759</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45934.78440196759</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45934.78440196759</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45934.78440196759</v>
      </c>
      <c r="H38" s="38"/>
      <c r="I38" s="37" t="str">
        <f>IFERROR(VLOOKUP(D38,DB!A:F,6,0),"")</f>
        <v/>
      </c>
      <c r="J38" s="37" t="str">
        <f>IFERROR(VLOOKUP(D38,DB!A:G,7,0),"")</f>
        <v/>
      </c>
      <c r="K38" s="37"/>
      <c r="L38" s="37" t="str">
        <f>IFERROR(VLOOKUP(D38,DB!A:I,9,0),"")</f>
        <v/>
      </c>
      <c r="M38" s="136"/>
    </row>
    <row r="39" spans="1:13" ht="15">
      <c r="A39" s="37"/>
      <c r="B39" s="37" t="str">
        <f>IFERROR(VLOOKUP(D39,DB!A:K,11,0),"")</f>
        <v/>
      </c>
      <c r="C39" s="37"/>
      <c r="D39"/>
      <c r="E39" s="37"/>
      <c r="F39" s="38"/>
      <c r="G39" s="39">
        <f ca="1">IFERROR(NOW()-F39,"-")</f>
        <v>45934.78440196759</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45934.78440196759</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45934.78440196759</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45934.78440196759</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45934.78440196759</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45934.78440196759</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45934.78440196759</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45934.78440196759</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45934.78440196759</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45934.78440196759</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45934.78440196759</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45934.78440196759</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45934.78440196759</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45934.78440196759</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45934.78440196759</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45934.78440196759</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45934.78440196759</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45934.78440196759</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45934.78440196759</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45934.78440196759</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45934.78440196759</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45934.78440196759</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45934.78440196759</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45934.78440196759</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45934.78440196759</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45934.78440196759</v>
      </c>
      <c r="H64" s="38"/>
      <c r="I64" s="37" t="str">
        <f>IFERROR(VLOOKUP(D64,DB!A:F,6,0),"")</f>
        <v/>
      </c>
      <c r="J64" s="37" t="str">
        <f>IFERROR(VLOOKUP(D64,DB!A:G,7,0),"")</f>
        <v/>
      </c>
      <c r="K64" s="37"/>
      <c r="L64" s="37" t="str">
        <f>IFERROR(VLOOKUP(D64,DB!A:I,9,0),"")</f>
        <v/>
      </c>
      <c r="M64" s="136"/>
    </row>
    <row r="65" spans="1:13" ht="15">
      <c r="A65" s="92"/>
      <c r="B65" s="92" t="str">
        <f>IFERROR(VLOOKUP(D65,DB!A:K,11,0),"")</f>
        <v/>
      </c>
      <c r="C65" s="92"/>
      <c r="D65" s="92"/>
      <c r="E65" s="92"/>
      <c r="F65" s="134"/>
      <c r="G65" s="135">
        <f ca="1">IFERROR(NOW()-F65,"-")</f>
        <v>45934.78440196759</v>
      </c>
      <c r="H65" s="134"/>
      <c r="I65" s="92" t="str">
        <f>IFERROR(VLOOKUP(D65,DB!A:F,6,0),"")</f>
        <v/>
      </c>
      <c r="J65" s="92" t="str">
        <f>IFERROR(VLOOKUP(D65,DB!A:G,7,0),"")</f>
        <v/>
      </c>
      <c r="K65" s="92"/>
      <c r="L65" s="92" t="str">
        <f>IFERROR(VLOOKUP(D65,DB!A:I,9,0),"")</f>
        <v/>
      </c>
      <c r="M65" s="136"/>
    </row>
    <row r="66" spans="1:13" ht="15">
      <c r="A66" s="92"/>
      <c r="B66" s="92" t="str">
        <f>IFERROR(VLOOKUP(D66,DB!A:K,11,0),"")</f>
        <v/>
      </c>
      <c r="C66" s="92"/>
      <c r="D66" s="92"/>
      <c r="E66" s="92"/>
      <c r="F66" s="134"/>
      <c r="G66" s="135">
        <f ca="1">IFERROR(NOW()-F66,"-")</f>
        <v>45934.78440196759</v>
      </c>
      <c r="H66" s="134"/>
      <c r="I66" s="92" t="str">
        <f>IFERROR(VLOOKUP(D66,DB!A:F,6,0),"")</f>
        <v/>
      </c>
      <c r="J66" s="92" t="str">
        <f>IFERROR(VLOOKUP(D66,DB!A:G,7,0),"")</f>
        <v/>
      </c>
      <c r="K66" s="92"/>
      <c r="L66" s="92" t="str">
        <f>IFERROR(VLOOKUP(D66,DB!A:I,9,0),"")</f>
        <v/>
      </c>
    </row>
    <row r="67" spans="1:13" ht="15">
      <c r="A67" s="37"/>
      <c r="B67" s="37" t="str">
        <f>IFERROR(VLOOKUP(D67,DB!A:K,11,0),"")</f>
        <v/>
      </c>
      <c r="C67" s="37"/>
      <c r="D67" s="37"/>
      <c r="E67" s="37"/>
      <c r="F67" s="38"/>
      <c r="G67" s="39">
        <f ca="1">IFERROR(NOW()-F67,"-")</f>
        <v>45934.78440196759</v>
      </c>
      <c r="H67" s="38"/>
      <c r="I67" s="37" t="str">
        <f>IFERROR(VLOOKUP(D67,DB!A:F,6,0),"")</f>
        <v/>
      </c>
      <c r="J67" s="37" t="str">
        <f>IFERROR(VLOOKUP(D67,DB!A:G,7,0),"")</f>
        <v/>
      </c>
      <c r="K67" s="37"/>
      <c r="L67" s="37" t="str">
        <f>IFERROR(VLOOKUP(D67,DB!A:I,9,0),"")</f>
        <v/>
      </c>
    </row>
    <row r="68" spans="1:13" ht="15">
      <c r="A68" s="37"/>
      <c r="B68" s="37" t="str">
        <f>IFERROR(VLOOKUP(D68,DB!A:K,11,0),"")</f>
        <v/>
      </c>
      <c r="C68" s="37"/>
      <c r="D68" s="37"/>
      <c r="E68" s="37"/>
      <c r="F68" s="38"/>
      <c r="G68" s="39">
        <f ca="1">IFERROR(NOW()-F68,"-")</f>
        <v>45934.78440196759</v>
      </c>
      <c r="H68" s="38"/>
      <c r="I68" s="37" t="str">
        <f>IFERROR(VLOOKUP(D68,DB!A:F,6,0),"")</f>
        <v/>
      </c>
      <c r="J68" s="37" t="str">
        <f>IFERROR(VLOOKUP(D68,DB!A:G,7,0),"")</f>
        <v/>
      </c>
      <c r="K68" s="37"/>
      <c r="L68" s="37" t="str">
        <f>IFERROR(VLOOKUP(D68,DB!A:I,9,0),"")</f>
        <v/>
      </c>
    </row>
    <row r="69" spans="1:13" ht="15">
      <c r="A69" s="37"/>
      <c r="B69" s="37" t="str">
        <f>IFERROR(VLOOKUP(D69,DB!A:K,11,0),"")</f>
        <v/>
      </c>
      <c r="C69" s="37"/>
      <c r="D69" s="37"/>
      <c r="E69" s="37"/>
      <c r="F69" s="38"/>
      <c r="G69" s="39">
        <f ca="1">IFERROR(NOW()-F69,"-")</f>
        <v>45934.78440196759</v>
      </c>
      <c r="H69" s="38"/>
      <c r="I69" s="37" t="str">
        <f>IFERROR(VLOOKUP(D69,DB!A:F,6,0),"")</f>
        <v/>
      </c>
      <c r="J69" s="37" t="str">
        <f>IFERROR(VLOOKUP(D69,DB!A:G,7,0),"")</f>
        <v/>
      </c>
      <c r="K69" s="37"/>
      <c r="L69" s="37" t="str">
        <f>IFERROR(VLOOKUP(D69,DB!A:I,9,0),"")</f>
        <v/>
      </c>
    </row>
    <row r="70" spans="1:13" ht="15">
      <c r="A70" s="37"/>
      <c r="B70" s="37" t="str">
        <f>IFERROR(VLOOKUP(D70,DB!A:K,11,0),"")</f>
        <v/>
      </c>
      <c r="C70" s="37"/>
      <c r="D70" s="37"/>
      <c r="E70" s="37"/>
      <c r="F70" s="38"/>
      <c r="G70" s="39">
        <f ca="1">IFERROR(NOW()-F70,"-")</f>
        <v>45934.78440196759</v>
      </c>
      <c r="H70" s="38"/>
      <c r="I70" s="37" t="str">
        <f>IFERROR(VLOOKUP(D70,DB!A:F,6,0),"")</f>
        <v/>
      </c>
      <c r="J70" s="37" t="str">
        <f>IFERROR(VLOOKUP(D70,DB!A:G,7,0),"")</f>
        <v/>
      </c>
      <c r="K70" s="37"/>
      <c r="L70" s="37" t="str">
        <f>IFERROR(VLOOKUP(D70,DB!A:I,9,0),"")</f>
        <v/>
      </c>
    </row>
    <row r="71" spans="1:13" ht="15">
      <c r="A71" s="37"/>
      <c r="B71" s="37" t="str">
        <f>IFERROR(VLOOKUP(D71,DB!A:K,11,0),"")</f>
        <v/>
      </c>
      <c r="C71" s="37"/>
      <c r="D71" s="37"/>
      <c r="E71" s="37"/>
      <c r="F71" s="38"/>
      <c r="G71" s="39">
        <f ca="1">IFERROR(NOW()-F71,"-")</f>
        <v>45934.78440196759</v>
      </c>
      <c r="H71" s="38"/>
      <c r="I71" s="37" t="str">
        <f>IFERROR(VLOOKUP(D71,DB!A:F,6,0),"")</f>
        <v/>
      </c>
      <c r="J71" s="37" t="str">
        <f>IFERROR(VLOOKUP(D71,DB!A:G,7,0),"")</f>
        <v/>
      </c>
      <c r="K71" s="37"/>
      <c r="L71" s="37" t="str">
        <f>IFERROR(VLOOKUP(D71,DB!A:I,9,0),"")</f>
        <v/>
      </c>
    </row>
    <row r="72" spans="1:13" ht="15">
      <c r="A72" s="37"/>
      <c r="B72" s="37" t="str">
        <f>IFERROR(VLOOKUP(D72,DB!A:K,11,0),"")</f>
        <v/>
      </c>
      <c r="C72" s="37"/>
      <c r="D72" s="37"/>
      <c r="E72" s="37"/>
      <c r="F72" s="38"/>
      <c r="G72" s="39">
        <f ca="1">IFERROR(NOW()-F72,"-")</f>
        <v>45934.78440196759</v>
      </c>
      <c r="H72" s="38"/>
      <c r="I72" s="37" t="str">
        <f>IFERROR(VLOOKUP(D72,DB!A:F,6,0),"")</f>
        <v/>
      </c>
      <c r="J72" s="37" t="str">
        <f>IFERROR(VLOOKUP(D72,DB!A:G,7,0),"")</f>
        <v/>
      </c>
      <c r="K72" s="37"/>
      <c r="L72" s="37" t="str">
        <f>IFERROR(VLOOKUP(D72,DB!A:I,9,0),"")</f>
        <v/>
      </c>
    </row>
    <row r="73" spans="1:13" ht="15">
      <c r="A73" s="37"/>
      <c r="B73" s="37" t="str">
        <f>IFERROR(VLOOKUP(D73,DB!A:K,11,0),"")</f>
        <v/>
      </c>
      <c r="C73" s="37"/>
      <c r="D73" s="37"/>
      <c r="E73" s="37"/>
      <c r="F73" s="38"/>
      <c r="G73" s="39">
        <f ca="1">IFERROR(NOW()-F73,"-")</f>
        <v>45934.78440196759</v>
      </c>
      <c r="H73" s="38"/>
      <c r="I73" s="37" t="str">
        <f>IFERROR(VLOOKUP(D73,DB!A:F,6,0),"")</f>
        <v/>
      </c>
      <c r="J73" s="37" t="str">
        <f>IFERROR(VLOOKUP(D73,DB!A:G,7,0),"")</f>
        <v/>
      </c>
      <c r="K73" s="37"/>
      <c r="L73" s="37" t="str">
        <f>IFERROR(VLOOKUP(D73,DB!A:I,9,0),"")</f>
        <v/>
      </c>
    </row>
    <row r="74" spans="1:13" ht="15">
      <c r="A74" s="37"/>
      <c r="B74" s="37" t="str">
        <f>IFERROR(VLOOKUP(D74,DB!A:K,11,0),"")</f>
        <v/>
      </c>
      <c r="C74" s="37"/>
      <c r="D74" s="37"/>
      <c r="E74" s="37"/>
      <c r="F74" s="38"/>
      <c r="G74" s="39">
        <f ca="1">IFERROR(NOW()-F74,"-")</f>
        <v>45934.78440196759</v>
      </c>
      <c r="H74" s="38"/>
      <c r="I74" s="37" t="str">
        <f>IFERROR(VLOOKUP(D74,DB!A:F,6,0),"")</f>
        <v/>
      </c>
      <c r="J74" s="37" t="str">
        <f>IFERROR(VLOOKUP(D74,DB!A:G,7,0),"")</f>
        <v/>
      </c>
      <c r="K74" s="37"/>
      <c r="L74" s="37" t="str">
        <f>IFERROR(VLOOKUP(D74,DB!A:I,9,0),"")</f>
        <v/>
      </c>
    </row>
    <row r="75" spans="1:13" ht="15">
      <c r="A75" s="37"/>
      <c r="B75" s="37" t="str">
        <f>IFERROR(VLOOKUP(D75,DB!A:K,11,0),"")</f>
        <v/>
      </c>
      <c r="C75" s="37"/>
      <c r="D75" s="37"/>
      <c r="E75" s="37"/>
      <c r="F75" s="38"/>
      <c r="G75" s="39">
        <f ca="1">IFERROR(NOW()-F75,"-")</f>
        <v>45934.78440196759</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45934.78440196759</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45934.78440196759</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45934.78440196759</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45934.78440196759</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45934.78440196759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45934.78440196759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45934.78440196759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45934.78440196759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45934.78440196759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45934.78440196759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45934.78440196759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45934.78440196759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45934.78440196759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45934.78440196759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45934.78440196759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45934.78440196759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45934.78440196759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45934.78440196759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45934.78440196759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45934.78440196759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45934.78440196759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45934.78440196759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45934.78440196759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45934.78440196759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45934.78440196759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45934.78440196759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45934.78440196759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45934.78440196759</v>
      </c>
      <c r="H103" s="38"/>
      <c r="I103" s="37" t="str">
        <f>IFERROR(VLOOKUP(D103,DB!A:F,6,0),"")</f>
        <v/>
      </c>
      <c r="J103" s="37" t="str">
        <f>IFERROR(VLOOKUP(D103,DB!A:G,7,0),"")</f>
        <v/>
      </c>
      <c r="K103" s="37"/>
      <c r="L103" s="37" t="str">
        <f>IFERROR(VLOOKUP(D103,DB!A:I,9,0),"")</f>
        <v/>
      </c>
    </row>
    <row r="104" spans="1:12" ht="15">
      <c r="A104" s="92"/>
      <c r="B104" s="92" t="str">
        <f>IFERROR(VLOOKUP(D104,DB!A:K,11,0),"")</f>
        <v/>
      </c>
      <c r="C104" s="92"/>
      <c r="D104" s="92"/>
      <c r="E104" s="92"/>
      <c r="F104" s="134"/>
      <c r="G104" s="135">
        <f ca="1">IFERROR(NOW()-F104,"-")</f>
        <v>45934.78440196759</v>
      </c>
      <c r="H104" s="134"/>
      <c r="I104" s="92" t="str">
        <f>IFERROR(VLOOKUP(D104,DB!A:F,6,0),"")</f>
        <v/>
      </c>
      <c r="J104" s="92" t="str">
        <f>IFERROR(VLOOKUP(D104,DB!A:G,7,0),"")</f>
        <v/>
      </c>
      <c r="K104" s="92"/>
      <c r="L104" s="92" t="str">
        <f>IFERROR(VLOOKUP(D104,DB!A:I,9,0),"")</f>
        <v/>
      </c>
    </row>
    <row r="105" spans="1:12" ht="15">
      <c r="A105" s="37"/>
      <c r="B105" s="37" t="str">
        <f>IFERROR(VLOOKUP(D105,DB!A:K,11,0),"")</f>
        <v/>
      </c>
      <c r="C105" s="37"/>
      <c r="D105" s="37"/>
      <c r="E105" s="37"/>
      <c r="F105" s="38"/>
      <c r="G105" s="39">
        <f ca="1">IFERROR(NOW()-F105,"-")</f>
        <v>45934.78440196759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45934.78440196759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45934.78440196759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45934.78440196759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45934.78440196759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45934.78440196759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45934.78440196759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45934.78440196759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45934.78440196759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45934.78440196759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45934.78440196759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45934.78440196759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45934.78440196759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45934.78440196759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45934.78440196759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45934.78440196759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45934.78440196759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45934.78440196759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45934.78440196759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45934.78440196759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45934.78440196759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45934.78440196759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45934.78440196759</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45934.78440196759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45934.78440196759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45934.78440196759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45934.78440196759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45934.78440196759</v>
      </c>
      <c r="H132" s="38"/>
      <c r="I132" s="37" t="str">
        <f>IFERROR(VLOOKUP(D132,DB!A:F,6,0),"")</f>
        <v/>
      </c>
      <c r="J132" s="37" t="str">
        <f>IFERROR(VLOOKUP(D132,DB!A:G,7,0),"")</f>
        <v/>
      </c>
      <c r="K132" s="37"/>
      <c r="L132" s="37" t="str">
        <f>IFERROR(VLOOKUP(D132,DB!A:I,9,0),"")</f>
        <v/>
      </c>
    </row>
    <row r="133" spans="1:12" ht="15">
      <c r="A133" s="92"/>
      <c r="B133" s="92" t="str">
        <f>IFERROR(VLOOKUP(D133,DB!A:K,11,0),"")</f>
        <v/>
      </c>
      <c r="C133" s="92"/>
      <c r="D133" s="92"/>
      <c r="E133" s="92"/>
      <c r="F133" s="134"/>
      <c r="G133" s="135">
        <f ca="1">IFERROR(NOW()-F133,"-")</f>
        <v>45934.78440196759</v>
      </c>
      <c r="H133" s="134"/>
      <c r="I133" s="92" t="str">
        <f>IFERROR(VLOOKUP(D133,DB!A:F,6,0),"")</f>
        <v/>
      </c>
      <c r="J133" s="92" t="str">
        <f>IFERROR(VLOOKUP(D133,DB!A:G,7,0),"")</f>
        <v/>
      </c>
      <c r="K133" s="92"/>
      <c r="L133" s="92" t="str">
        <f>IFERROR(VLOOKUP(D133,DB!A:I,9,0),"")</f>
        <v/>
      </c>
    </row>
    <row r="134" spans="1:12" ht="15">
      <c r="A134" s="37"/>
      <c r="B134" s="37" t="str">
        <f>IFERROR(VLOOKUP(D134,DB!A:K,11,0),"")</f>
        <v/>
      </c>
      <c r="C134" s="37"/>
      <c r="D134" s="37"/>
      <c r="E134" s="37"/>
      <c r="F134" s="38"/>
      <c r="G134" s="39">
        <f ca="1">IFERROR(NOW()-F134,"-")</f>
        <v>45934.78440196759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45934.78440196759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45934.78440196759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45934.78440196759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45934.78440196759</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45934.78440196759</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45934.78440196759</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45934.78440196759</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45934.78440196759</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45934.78440196759</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45934.78440196759</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45934.78440196759</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45934.78440196759</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45934.78440196759</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45934.78440196759</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45934.78440196759</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45934.78440196759</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45934.78440196759</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45934.78440196759</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45934.78440196759</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45934.78440196759</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45934.78440196759</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45934.78440196759</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45934.78440196759</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45934.78440196759</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45934.78440196759</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45934.78440196759</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45934.78440196759</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45934.78440196759</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45934.78440196759</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45934.78440196759</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45934.78440196759</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45934.78440196759</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45934.78440196759</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45934.78440196759</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45934.78440196759</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45934.78440196759</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45934.78440196759</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45934.78440196759</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45934.78440196759</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45934.78440196759</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45934.78440196759</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45934.78440196759</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45934.78440196759</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45934.78440196759</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45934.78440196759</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45934.78440196759</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45934.78440196759</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45934.78440196759</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45934.78440196759</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45934.78440196759</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45934.78440196759</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45934.78440196759</v>
      </c>
      <c r="H186" s="38"/>
      <c r="I186" s="37" t="str">
        <f>IFERROR(VLOOKUP(D186,DB!A:F,6,0),"")</f>
        <v/>
      </c>
      <c r="J186" s="37" t="str">
        <f>IFERROR(VLOOKUP(D186,DB!A:G,7,0),"")</f>
        <v/>
      </c>
      <c r="K186" s="37"/>
      <c r="L186" s="37" t="str">
        <f>IFERROR(VLOOKUP(D186,DB!A:I,9,0),"")</f>
        <v/>
      </c>
    </row>
    <row r="187" spans="1:12" ht="15">
      <c r="A187" s="92"/>
      <c r="B187" s="92" t="str">
        <f>IFERROR(VLOOKUP(D187,DB!A:K,11,0),"")</f>
        <v/>
      </c>
      <c r="C187" s="92"/>
      <c r="D187" s="92"/>
      <c r="E187" s="92"/>
      <c r="F187" s="134"/>
      <c r="G187" s="135">
        <f ca="1">IFERROR(NOW()-F187,"-")</f>
        <v>45934.78440196759</v>
      </c>
      <c r="H187" s="134"/>
      <c r="I187" s="92" t="str">
        <f>IFERROR(VLOOKUP(D187,DB!A:F,6,0),"")</f>
        <v/>
      </c>
      <c r="J187" s="92" t="str">
        <f>IFERROR(VLOOKUP(D187,DB!A:G,7,0),"")</f>
        <v/>
      </c>
      <c r="K187" s="92"/>
      <c r="L187" s="92" t="str">
        <f>IFERROR(VLOOKUP(D187,DB!A:I,9,0),"")</f>
        <v/>
      </c>
    </row>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2" ht="15"/>
    <row r="443" ht="15"/>
    <row r="444" ht="15"/>
    <row r="445" ht="15"/>
    <row r="446" ht="15"/>
    <row r="447" ht="15"/>
    <row r="448" ht="15"/>
    <row r="449" ht="15"/>
    <row r="450" ht="15"/>
    <row r="451" ht="15"/>
    <row r="452" ht="15"/>
    <row r="453" ht="15"/>
    <row r="454" ht="15"/>
    <row r="455" ht="15"/>
    <row r="457" ht="15"/>
    <row r="458" ht="15"/>
    <row r="459" ht="15"/>
    <row r="460" ht="15"/>
    <row r="461" ht="15"/>
    <row r="462" ht="15"/>
    <row r="464" ht="15"/>
    <row r="465" ht="15"/>
    <row r="466" ht="15"/>
    <row r="467" ht="15"/>
    <row r="468" ht="15"/>
    <row r="469" ht="15"/>
    <row r="470" ht="15"/>
    <row r="471"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6" ht="15"/>
    <row r="507" ht="15"/>
    <row r="508" ht="15"/>
    <row r="509" ht="15"/>
    <row r="510" ht="15"/>
    <row r="511" ht="15"/>
    <row r="512" ht="15"/>
    <row r="513" ht="15"/>
    <row r="514" ht="15"/>
    <row r="515" ht="15"/>
    <row r="517" ht="15"/>
    <row r="518" ht="15"/>
    <row r="519" ht="15"/>
    <row r="522" ht="15"/>
    <row r="523" ht="15"/>
    <row r="524" ht="15"/>
    <row r="525"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7" ht="15"/>
    <row r="838" ht="15"/>
    <row r="839" ht="15"/>
    <row r="840" ht="15"/>
    <row r="841" ht="15"/>
    <row r="842" ht="15"/>
    <row r="846" ht="15"/>
    <row r="847" ht="15"/>
    <row r="857" ht="15"/>
    <row r="862" ht="15"/>
    <row r="873" ht="15"/>
    <row r="874" ht="15"/>
    <row r="881" ht="15"/>
    <row r="882" ht="15"/>
    <row r="886" ht="15"/>
    <row r="887" ht="15"/>
    <row r="888" ht="15"/>
    <row r="895" ht="15"/>
    <row r="896" ht="15"/>
    <row r="897" ht="15"/>
    <row r="898" ht="15"/>
    <row r="900" ht="15"/>
    <row r="901" ht="15"/>
    <row r="902" ht="15"/>
    <row r="905" ht="15"/>
    <row r="906" ht="15"/>
    <row r="907" ht="15"/>
    <row r="908" ht="15"/>
    <row r="910" ht="15"/>
    <row r="911" ht="15"/>
    <row r="912" ht="15"/>
    <row r="913" ht="15"/>
    <row r="914" ht="15"/>
    <row r="915" ht="15"/>
    <row r="917" ht="15"/>
    <row r="918" ht="15"/>
    <row r="920" ht="15"/>
    <row r="921" ht="15"/>
    <row r="923" ht="15"/>
    <row r="924" ht="15"/>
    <row r="925" ht="15"/>
    <row r="927" ht="15"/>
    <row r="928" ht="15"/>
    <row r="929" ht="15"/>
    <row r="930" ht="15"/>
    <row r="931" ht="15"/>
    <row r="935" ht="15"/>
    <row r="936" ht="15"/>
    <row r="937" ht="15"/>
    <row r="938" ht="15"/>
    <row r="941" ht="15"/>
    <row r="942" ht="15"/>
    <row r="945" ht="15"/>
    <row r="986" ht="15"/>
    <row r="987" ht="15"/>
    <row r="990" ht="15"/>
    <row r="991" ht="15"/>
    <row r="998" ht="15"/>
    <row r="999" ht="15"/>
    <row r="1002" ht="15"/>
    <row r="1004" ht="15"/>
    <row r="1006" ht="15"/>
    <row r="1007" ht="15"/>
    <row r="1008" ht="15"/>
    <row r="1011" ht="15"/>
    <row r="1012" ht="15"/>
    <row r="1014" ht="15"/>
    <row r="1017" ht="15"/>
    <row r="1018" ht="15"/>
    <row r="1020" ht="15"/>
    <row r="1021" ht="15"/>
    <row r="1022" ht="15"/>
    <row r="1023" ht="15"/>
    <row r="1024" ht="15"/>
    <row r="1027" ht="15"/>
    <row r="1028" ht="15"/>
    <row r="1029" ht="15"/>
    <row r="1030" ht="15"/>
    <row r="1031" ht="15"/>
    <row r="1032" ht="15"/>
    <row r="1034" ht="15"/>
    <row r="1036" ht="15"/>
    <row r="1038" ht="15"/>
    <row r="1039" ht="15"/>
    <row r="1040" ht="15"/>
    <row r="1042" ht="15"/>
    <row r="1043" ht="15"/>
    <row r="1044" ht="15"/>
    <row r="1045" ht="15"/>
    <row r="1046" ht="15"/>
    <row r="1047" ht="15"/>
    <row r="1048" ht="15"/>
    <row r="1050" ht="15"/>
    <row r="1051" ht="15"/>
    <row r="1052" ht="15"/>
    <row r="1057" ht="15"/>
    <row r="1058" ht="15"/>
    <row r="1062" ht="15"/>
    <row r="1063" ht="15"/>
    <row r="1064" ht="15"/>
    <row r="1067" ht="15"/>
    <row r="1069" ht="15"/>
    <row r="1073" ht="15"/>
    <row r="1077" ht="15"/>
    <row r="1083" ht="15"/>
    <row r="1084" ht="15"/>
    <row r="1086" ht="15"/>
    <row r="1087" ht="15"/>
    <row r="1089" ht="15"/>
    <row r="1092" ht="15"/>
    <row r="1093" ht="15"/>
    <row r="1095" ht="15"/>
    <row r="1097" ht="15"/>
    <row r="1099" ht="15"/>
    <row r="1101" ht="15"/>
    <row r="1102" ht="15"/>
    <row r="1103" ht="15"/>
    <row r="1105" ht="15"/>
    <row r="1106" ht="15"/>
    <row r="1107" ht="15"/>
    <row r="1108" ht="15"/>
    <row r="1111" ht="15"/>
    <row r="1285" ht="15"/>
    <row r="1286" ht="15"/>
    <row r="1296" ht="15"/>
    <row r="1297" ht="15"/>
    <row r="1298" ht="15"/>
    <row r="1304" ht="15"/>
    <row r="1305" ht="15"/>
    <row r="1306" ht="15"/>
    <row r="1307" ht="15"/>
    <row r="1309" ht="15"/>
    <row r="1312" ht="15"/>
    <row r="1313" ht="15"/>
    <row r="1314" ht="15"/>
    <row r="1315" ht="15"/>
    <row r="1317" ht="15"/>
    <row r="1318" ht="15"/>
    <row r="1320" ht="15"/>
    <row r="1321" ht="15"/>
    <row r="1322" ht="15"/>
    <row r="1323" ht="15"/>
    <row r="1325" ht="15"/>
    <row r="1326" ht="15"/>
    <row r="1327" ht="15"/>
    <row r="1330" ht="15"/>
    <row r="1331" ht="15"/>
    <row r="1334" ht="15"/>
    <row r="1335" ht="15"/>
    <row r="1336" ht="15"/>
    <row r="1337" ht="15"/>
    <row r="1338" ht="15"/>
    <row r="1339" ht="15"/>
    <row r="1340" ht="15"/>
    <row r="1341" ht="15"/>
    <row r="1343" ht="15"/>
    <row r="1345" ht="15"/>
    <row r="1346" ht="15"/>
    <row r="1347" ht="15"/>
    <row r="1350" ht="15"/>
    <row r="1360" ht="15"/>
    <row r="1363" ht="15"/>
    <row r="1364" ht="15"/>
    <row r="1368" ht="15"/>
    <row r="1372" ht="15"/>
    <row r="1375" ht="15"/>
    <row r="1377" ht="15"/>
    <row r="1378" ht="15"/>
    <row r="1381" ht="15"/>
    <row r="1383" ht="15"/>
  </sheetData>
  <dataValidations count="2">
    <dataValidation allowBlank="1" showInputMessage="1" showErrorMessage="1" sqref="E1" xr:uid="{920C6338-E771-4DAE-8C89-92A9093EA4DE}"/>
    <dataValidation type="list" allowBlank="1" showInputMessage="1" showErrorMessage="1" sqref="E2:E18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4"/>
  <sheetViews>
    <sheetView workbookViewId="0">
      <selection activeCell="D7" sqref="D7"/>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39071</v>
      </c>
      <c r="B2" s="137" t="s">
        <v>5398</v>
      </c>
      <c r="C2" s="137">
        <v>1</v>
      </c>
      <c r="D2" s="137" t="s">
        <v>32861</v>
      </c>
      <c r="E2" s="137" t="s">
        <v>39072</v>
      </c>
      <c r="F2" s="138">
        <v>45933.880972222221</v>
      </c>
      <c r="G2" s="139">
        <f ca="1">IFERROR(NOW()-F2,"-")</f>
        <v>0.90342974536906695</v>
      </c>
      <c r="H2" s="140">
        <v>45929.455266203702</v>
      </c>
      <c r="I2" s="137" t="str">
        <f>IFERROR(VLOOKUP(D2,DB!A:F,6,0),"")</f>
        <v>SCECO</v>
      </c>
      <c r="J2" s="137" t="str">
        <f>IFERROR(VLOOKUP(D2,DB!A:G,7,0),"")</f>
        <v>In progress</v>
      </c>
      <c r="K2" s="137" t="s">
        <v>39073</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39074</v>
      </c>
      <c r="B3" s="137" t="s">
        <v>5398</v>
      </c>
      <c r="C3" s="137">
        <v>1</v>
      </c>
      <c r="D3" s="137" t="s">
        <v>34463</v>
      </c>
      <c r="E3" s="137" t="s">
        <v>39072</v>
      </c>
      <c r="F3" s="138">
        <v>45926.772847222222</v>
      </c>
      <c r="G3" s="139">
        <f ca="1">IFERROR(NOW()-F3,"-")</f>
        <v>8.0115547453679028</v>
      </c>
      <c r="H3" s="140">
        <v>45927.449074074102</v>
      </c>
      <c r="I3" s="137" t="str">
        <f>IFERROR(VLOOKUP(D3,DB!A:F,6,0),"")</f>
        <v>SCECO</v>
      </c>
      <c r="J3" s="137" t="str">
        <f>IFERROR(VLOOKUP(D3,DB!A:G,7,0),"")</f>
        <v>Weak</v>
      </c>
      <c r="K3" s="137" t="s">
        <v>39073</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39075</v>
      </c>
      <c r="B4" s="137" t="s">
        <v>5398</v>
      </c>
      <c r="C4" s="137">
        <v>1</v>
      </c>
      <c r="D4" s="137" t="s">
        <v>33408</v>
      </c>
      <c r="E4" s="137" t="s">
        <v>38964</v>
      </c>
      <c r="F4" s="138">
        <v>45932.818645833337</v>
      </c>
      <c r="G4" s="139">
        <f ca="1">IFERROR(NOW()-F4,"-")</f>
        <v>1.965756134253752</v>
      </c>
      <c r="H4" s="140">
        <v>45931.969363425924</v>
      </c>
      <c r="I4" s="137" t="str">
        <f>IFERROR(VLOOKUP(D4,DB!A:F,6,0),"")</f>
        <v>SCECO</v>
      </c>
      <c r="J4" s="137" t="str">
        <f>IFERROR(VLOOKUP(D4,DB!A:G,7,0),"")</f>
        <v>Dead</v>
      </c>
      <c r="K4" s="137" t="s">
        <v>39073</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39076</v>
      </c>
      <c r="B5" s="137" t="str">
        <f>IFERROR(VLOOKUP(D5,DB!A:K,11,0),"")</f>
        <v>R6</v>
      </c>
      <c r="C5" s="137">
        <v>1</v>
      </c>
      <c r="D5" s="137" t="s">
        <v>33684</v>
      </c>
      <c r="E5" s="137" t="s">
        <v>38964</v>
      </c>
      <c r="F5" s="140">
        <v>45933.705324074072</v>
      </c>
      <c r="G5" s="139">
        <f ca="1">IFERROR(NOW()-F5,"-")</f>
        <v>1.0790778935188428</v>
      </c>
      <c r="H5" s="140">
        <v>45933.228229166663</v>
      </c>
      <c r="I5" s="137" t="str">
        <f>IFERROR(VLOOKUP(D5,DB!A:F,6,0),"")</f>
        <v>SCECO</v>
      </c>
      <c r="J5" s="137" t="str">
        <f>IFERROR(VLOOKUP(D5,DB!A:G,7,0),"")</f>
        <v>Weak</v>
      </c>
      <c r="K5" s="137" t="s">
        <v>39077</v>
      </c>
      <c r="L5" s="137" t="str">
        <f>IFERROR(VLOOKUP(D5,DB!A:I,9,0),"")</f>
        <v>Latis</v>
      </c>
    </row>
    <row r="6" spans="1:16383" ht="31.5" customHeight="1">
      <c r="A6" s="121"/>
      <c r="B6" s="137" t="str">
        <f>IFERROR(VLOOKUP(D6,DB!A:K,11,0),"")</f>
        <v/>
      </c>
      <c r="C6" s="137"/>
      <c r="D6" s="137"/>
      <c r="E6" s="137"/>
      <c r="F6" s="137"/>
      <c r="G6" s="137">
        <f ca="1">IFERROR(NOW()-F6,"-")</f>
        <v>45934.78440196759</v>
      </c>
      <c r="H6" s="137"/>
      <c r="I6" s="137" t="str">
        <f>IFERROR(VLOOKUP(D6,DB!A:F,6,0),"")</f>
        <v/>
      </c>
      <c r="J6" s="137" t="str">
        <f>IFERROR(VLOOKUP(D6,DB!A:G,7,0),"")</f>
        <v/>
      </c>
      <c r="K6" s="137"/>
      <c r="L6" s="137" t="str">
        <f>IFERROR(VLOOKUP(D6,DB!A:I,9,0),"")</f>
        <v/>
      </c>
      <c r="M6" s="137"/>
    </row>
    <row r="7" spans="1:16383" ht="31.5" customHeight="1">
      <c r="A7" s="121"/>
      <c r="B7" s="137" t="str">
        <f>IFERROR(VLOOKUP(D7,DB!A:K,11,0),"")</f>
        <v/>
      </c>
      <c r="C7" s="137"/>
      <c r="D7" s="137"/>
      <c r="E7" s="137"/>
      <c r="F7" s="137"/>
      <c r="G7" s="137">
        <f ca="1">IFERROR(NOW()-F7,"-")</f>
        <v>45934.78440196759</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45934.78440196759</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45934.78440196759</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45934.78440196759</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45934.78440196759</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45934.78440196759</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45934.78440196759</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45934.78440196759</v>
      </c>
      <c r="H14" s="137"/>
      <c r="I14" s="137" t="str">
        <f>IFERROR(VLOOKUP(D14,DB!A:F,6,0),"")</f>
        <v/>
      </c>
      <c r="J14" s="137" t="str">
        <f>IFERROR(VLOOKUP(D14,DB!A:G,7,0),"")</f>
        <v/>
      </c>
      <c r="K14" s="137"/>
      <c r="L14" s="126" t="str">
        <f>IFERROR(VLOOKUP(D14,DB!A:I,9,0),"")</f>
        <v/>
      </c>
    </row>
    <row r="15" spans="1:16383" ht="31.5" customHeight="1">
      <c r="A15" s="121"/>
      <c r="B15" s="137" t="str">
        <f>IFERROR(VLOOKUP(D15,DB!A:K,11,0),"")</f>
        <v/>
      </c>
      <c r="C15" s="137"/>
      <c r="D15" s="137"/>
      <c r="E15" s="137"/>
      <c r="F15" s="137"/>
      <c r="G15" s="137">
        <f ca="1">IFERROR(NOW()-F15,"-")</f>
        <v>45934.78440196759</v>
      </c>
      <c r="H15" s="137"/>
      <c r="I15" s="137" t="str">
        <f>IFERROR(VLOOKUP(D15,DB!A:F,6,0),"")</f>
        <v/>
      </c>
      <c r="J15" s="137" t="str">
        <f>IFERROR(VLOOKUP(D15,DB!A:G,7,0),"")</f>
        <v/>
      </c>
      <c r="K15" s="137"/>
      <c r="L15" s="126" t="str">
        <f>IFERROR(VLOOKUP(D15,DB!A:I,9,0),"")</f>
        <v/>
      </c>
    </row>
    <row r="16" spans="1:16383" ht="31.5" customHeight="1">
      <c r="A16" s="121"/>
      <c r="B16" s="137" t="str">
        <f>IFERROR(VLOOKUP(D16,DB!A:K,11,0),"")</f>
        <v/>
      </c>
      <c r="C16" s="137"/>
      <c r="D16" s="137"/>
      <c r="E16" s="137"/>
      <c r="F16" s="137"/>
      <c r="G16" s="137">
        <f ca="1">IFERROR(NOW()-F16,"-")</f>
        <v>45934.78440196759</v>
      </c>
      <c r="H16" s="137"/>
      <c r="I16" s="137" t="str">
        <f>IFERROR(VLOOKUP(D16,DB!A:F,6,0),"")</f>
        <v/>
      </c>
      <c r="J16" s="137" t="str">
        <f>IFERROR(VLOOKUP(D16,DB!A:G,7,0),"")</f>
        <v/>
      </c>
      <c r="K16" s="137"/>
      <c r="L16" s="126" t="str">
        <f>IFERROR(VLOOKUP(D16,DB!A:I,9,0),"")</f>
        <v/>
      </c>
    </row>
    <row r="17" spans="1:12" ht="31.5" customHeight="1">
      <c r="A17" s="121"/>
      <c r="B17" s="137" t="str">
        <f>IFERROR(VLOOKUP(D17,DB!A:K,11,0),"")</f>
        <v/>
      </c>
      <c r="C17" s="137"/>
      <c r="D17" s="137"/>
      <c r="E17" s="137"/>
      <c r="F17" s="137"/>
      <c r="G17" s="137">
        <f ca="1">IFERROR(NOW()-F17,"-")</f>
        <v>45934.78440196759</v>
      </c>
      <c r="H17" s="137"/>
      <c r="I17" s="137" t="str">
        <f>IFERROR(VLOOKUP(D17,DB!A:F,6,0),"")</f>
        <v/>
      </c>
      <c r="J17" s="137" t="str">
        <f>IFERROR(VLOOKUP(D17,DB!A:G,7,0),"")</f>
        <v/>
      </c>
      <c r="K17" s="137"/>
      <c r="L17" s="126" t="str">
        <f>IFERROR(VLOOKUP(D17,DB!A:I,9,0),"")</f>
        <v/>
      </c>
    </row>
    <row r="18" spans="1:12" ht="31.5" customHeight="1">
      <c r="A18" s="121"/>
      <c r="B18" s="137" t="str">
        <f>IFERROR(VLOOKUP(D18,DB!A:K,11,0),"")</f>
        <v/>
      </c>
      <c r="C18" s="137"/>
      <c r="D18" s="137"/>
      <c r="E18" s="137"/>
      <c r="F18" s="137"/>
      <c r="G18" s="137">
        <f ca="1">IFERROR(NOW()-F18,"-")</f>
        <v>45934.78440196759</v>
      </c>
      <c r="H18" s="137"/>
      <c r="I18" s="137" t="str">
        <f>IFERROR(VLOOKUP(D18,DB!A:F,6,0),"")</f>
        <v/>
      </c>
      <c r="J18" s="137" t="str">
        <f>IFERROR(VLOOKUP(D18,DB!A:G,7,0),"")</f>
        <v/>
      </c>
      <c r="K18" s="137"/>
      <c r="L18" s="126" t="str">
        <f>IFERROR(VLOOKUP(D18,DB!A:I,9,0),"")</f>
        <v/>
      </c>
    </row>
    <row r="19" spans="1:12" ht="31.5" customHeight="1">
      <c r="A19" s="121"/>
      <c r="B19" s="120" t="str">
        <f>IFERROR(VLOOKUP(D19,DB!A:K,11,0),"")</f>
        <v/>
      </c>
      <c r="C19" s="122"/>
      <c r="D19" s="120"/>
      <c r="E19" s="123"/>
      <c r="F19" s="124"/>
      <c r="G19" s="89">
        <f ca="1">IFERROR(NOW()-F19,"-")</f>
        <v>45934.78440196759</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45934.78440196759</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45934.78440196759</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45934.78440196759</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45934.78440196759</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45934.78440196759</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45934.78440196759</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45934.78440196759</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45934.78440196759</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45934.78440196759</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45934.78440196759</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45934.78440196759</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45934.78440196759</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45934.78440196759</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45934.78440196759</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45934.78440196759</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45934.78440196759</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45934.78440196759</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45934.78440196759</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45934.78440196759</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45934.78440196759</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45934.78440196759</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45934.78440196759</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45934.78440196759</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45934.78440196759</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45934.78440196759</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45934.78440196759</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45934.78440196759</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45934.78440196759</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45934.78440196759</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45934.78440196759</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45934.78440196759</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45934.78440196759</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45934.78440196759</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45934.78440196759</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45934.78440196759</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45934.78440196759</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45934.78440196759</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45934.78440196759</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45934.78440196759</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45934.78440196759</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45934.78440196759</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45934.78440196759</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45934.78440196759</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45934.78440196759</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45934.78440196759</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45934.78440196759</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45934.78440196759</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45934.78440196759</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45934.78440196759</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45934.78440196759</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45934.78440196759</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45934.78440196759</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45934.78440196759</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45934.78440196759</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45934.78440196759</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45934.78440196759</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45934.78440196759</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45934.78440196759</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45934.78440196759</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45934.78440196759</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45934.78440196759</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45934.78440196759</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45934.78440196759</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45934.78440196759</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45934.78440196759</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45934.78440196759</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45934.78440196759</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45934.78440196759</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45934.78440196759</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45934.78440196759</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45934.78440196759</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45934.78440196759</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45934.78440196759</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45934.78440196759</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45934.78440196759</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45934.78440196759</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45934.78440196759</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45934.78440196759</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45934.78440196759</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45934.78440196759</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45934.78440196759</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45934.78440196759</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45934.78440196759</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45934.78440196759</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45934.78440196759</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45934.78440196759</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45934.78440196759</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45934.78440196759</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45934.78440196759</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45934.78440196759</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45934.78440196759</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45934.78440196759</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45934.78440196759</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45934.78440196759</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45934.78440196759</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45934.78440196759</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45934.78440196759</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45934.78440196759</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45934.78440196759</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45934.78440196759</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45934.78440196759</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45934.78440196759</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45934.78440196759</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45934.78440196759</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45934.78440196759</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45934.78440196759</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45934.78440196759</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45934.78440196759</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45934.78440196759</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45934.78440196759</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45934.78440196759</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45934.78440196759</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45934.78440196759</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45934.78440196759</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45934.78440196759</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45934.78440196759</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45934.78440196759</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45934.78440196759</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45934.78440196759</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45934.78440196759</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45934.78440196759</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45934.78440196759</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45934.78440196759</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45934.78440196759</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45934.78440196759</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45934.78440196759</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45934.78440196759</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45934.78440196759</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45934.78440196759</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45934.78440196759</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45934.78440196759</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45934.78440196759</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45934.78440196759</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45934.78440196759</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45934.78440196759</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45934.78440196759</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45934.78440196759</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45934.78440196759</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45934.78440196759</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45934.78440196759</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45934.78440196759</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45934.78440196759</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45934.78440196759</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45934.78440196759</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45934.78440196759</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45934.78440196759</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45934.78440196759</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45934.78440196759</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45934.78440196759</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45934.78440196759</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45934.78440196759</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45934.78440196759</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45934.78440196759</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45934.78440196759</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45934.78440196759</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45934.78440196759</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45934.78440196759</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45934.78440196759</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45934.78440196759</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45934.78440196759</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45934.78440196759</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45934.78440196759</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45934.78440196759</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45934.78440196759</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45934.78440196759</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45934.78440196759</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45934.78440196759</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45934.78440196759</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45934.78440196759</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45934.78440196759</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45934.78440196759</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45934.78440196759</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45934.78440196759</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45934.78440196759</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45934.78440196759</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45934.78440196759</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45934.78440196759</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45934.78440196759</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45934.78440196759</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45934.78440196759</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45934.78440196759</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45934.78440196759</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45934.78440196759</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45934.78440196759</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45934.78440196759</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45934.78440196759</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45934.78440196759</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45934.78440196759</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45934.78440196759</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45934.78440196759</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45934.78440196759</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45934.78440196759</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45934.78440196759</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45934.78440196759</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45934.78440196759</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45934.78440196759</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45934.78440196759</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45934.78440196759</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45934.78440196759</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45934.78440196759</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45934.78440196759</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45934.78440196759</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45934.78440196759</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45934.78440196759</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45934.78440196759</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45934.78440196759</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45934.78440196759</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45934.78440196759</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45934.78440196759</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45934.78440196759</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45934.78440196759</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45934.78440196759</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45934.78440196759</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45934.78440196759</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45934.78440196759</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45934.78440196759</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45934.78440196759</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45934.78440196759</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45934.78440196759</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45934.78440196759</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45934.78440196759</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45934.78440196759</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45934.78440196759</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45934.78440196759</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45934.78440196759</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45934.78440196759</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45934.78440196759</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45934.78440196759</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45934.78440196759</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45934.78440196759</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45934.78440196759</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45934.78440196759</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45934.78440196759</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45934.78440196759</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45934.78440196759</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45934.78440196759</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45934.78440196759</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45934.78440196759</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45934.78440196759</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45934.78440196759</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45934.78440196759</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45934.78440196759</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45934.78440196759</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45934.78440196759</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45934.78440196759</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45934.78440196759</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45934.78440196759</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45934.78440196759</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45934.78440196759</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45934.78440196759</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45934.78440196759</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45934.78440196759</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45934.78440196759</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45934.78440196759</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45934.78440196759</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45934.78440196759</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45934.78440196759</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45934.78440196759</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45934.78440196759</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45934.78440196759</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45934.78440196759</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45934.78440196759</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45934.78440196759</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45934.78440196759</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45934.78440196759</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45934.78440196759</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45934.78440196759</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45934.78440196759</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45934.78440196759</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45934.78440196759</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45934.78440196759</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45934.78440196759</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45934.78440196759</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45934.78440196759</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45934.78440196759</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45934.78440196759</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45934.78440196759</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45934.78440196759</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45934.78440196759</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45934.78440196759</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45934.78440196759</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45934.78440196759</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45934.78440196759</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45934.78440196759</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45934.78440196759</v>
      </c>
      <c r="H304" s="124"/>
      <c r="I304" s="120" t="str">
        <f>IFERROR(VLOOKUP(D304,DB!A:F,6,0),"")</f>
        <v/>
      </c>
      <c r="J304" s="119" t="str">
        <f>IFERROR(VLOOKUP(D304,DB!A:G,7,0),"")</f>
        <v/>
      </c>
      <c r="K304" s="125"/>
      <c r="L304" s="126" t="str">
        <f>IFERROR(VLOOKUP(D304,DB!A:I,9,0),"")</f>
        <v/>
      </c>
    </row>
  </sheetData>
  <dataValidations count="2">
    <dataValidation allowBlank="1" showInputMessage="1" showErrorMessage="1" sqref="E1" xr:uid="{380493DB-286A-4683-AF55-C78F04945A49}"/>
    <dataValidation type="list" allowBlank="1" showInputMessage="1" showErrorMessage="1" sqref="E6:E30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2025-10-04T15:50:17Z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