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904" documentId="13_ncr:1_{F6CB121F-512D-4AA6-A0C1-0FB36C537598}" xr6:coauthVersionLast="47" xr6:coauthVersionMax="47" xr10:uidLastSave="{C518C4B3-E70E-41A6-986B-B7569073E6F1}"/>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4" l="1"/>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19" i="4"/>
  <c r="G19" i="4"/>
  <c r="I19" i="4"/>
  <c r="J19" i="4"/>
  <c r="L19" i="4"/>
  <c r="B20" i="4"/>
  <c r="G20" i="4"/>
  <c r="I20" i="4"/>
  <c r="J20" i="4"/>
  <c r="L20" i="4"/>
  <c r="B21" i="4"/>
  <c r="G21" i="4"/>
  <c r="I21" i="4"/>
  <c r="J21" i="4"/>
  <c r="L21"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<sst xmlns="http://schemas.openxmlformats.org/spreadsheetml/2006/main" count="178602" uniqueCount="39084">
  <si>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</si>
  <si>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</si>
  <si>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</si>
  <si>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</si>
  <si>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</si>
  <si>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</si>
  <si>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</si>
  <si>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</si>
  <si>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</si>
  <si>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</si>
  <si>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</si>
  <si>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</si>
  <si>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</si>
  <si>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</si>
  <si>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</si>
  <si>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</si>
  <si>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</si>
  <si>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</si>
  <si>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</si>
  <si>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</si>
  <si>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</si>
  <si>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</si>
  <si>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</si>
  <si>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</si>
  <si>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</si>
  <si>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</si>
  <si>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</si>
  <si>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</si>
  <si>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</si>
  <si>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</si>
  <si>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</si>
  <si>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</si>
  <si>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</si>
  <si>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</si>
  <si>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</si>
  <si>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</si>
  <si>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</si>
  <si>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</si>
  <si>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</si>
  <si>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</si>
  <si>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</si>
  <si>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</si>
  <si>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</si>
  <si>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</si>
  <si>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</si>
  <si>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</si>
  <si>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</si>
  <si>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</si>
  <si>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</si>
  <si>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</si>
  <si>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</si>
  <si>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</si>
  <si>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</si>
  <si>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</si>
  <si>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</si>
  <si>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</si>
  <si>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</si>
  <si>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</si>
  <si>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</si>
  <si>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</si>
  <si>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</si>
  <si>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</si>
  <si>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</si>
  <si>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</si>
  <si>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</si>
  <si>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</si>
  <si>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</si>
  <si>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</si>
  <si>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</si>
  <si>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</si>
  <si>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</si>
  <si>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</si>
  <si>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</si>
  <si>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</si>
  <si>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</si>
  <si>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</si>
  <si>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</si>
  <si>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</si>
  <si>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</si>
  <si>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</si>
  <si>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</si>
  <si>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</si>
  <si>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</si>
  <si>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</si>
  <si>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</si>
  <si>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</si>
  <si>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</si>
  <si>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</si>
  <si>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</si>
  <si>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</si>
  <si>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</si>
  <si>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</si>
  <si>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</si>
  <si>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</si>
  <si>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</si>
  <si>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</si>
  <si>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</si>
  <si>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</si>
  <si>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</si>
  <si>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</si>
  <si>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</si>
  <si>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</si>
  <si>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</si>
  <si>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</si>
  <si>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</si>
  <si>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</si>
  <si>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</si>
  <si>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</si>
  <si>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</si>
  <si>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</si>
  <si>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</si>
  <si>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</si>
  <si>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</si>
  <si>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</si>
  <si>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</si>
  <si>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</si>
  <si>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</si>
  <si>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</si>
  <si>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</si>
  <si>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</si>
  <si>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</si>
  <si>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</si>
  <si>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</si>
  <si>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</si>
  <si>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</si>
  <si>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</si>
  <si>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</si>
  <si>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</si>
  <si>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</si>
  <si>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</si>
  <si>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</si>
  <si>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</si>
  <si>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</si>
  <si>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</si>
  <si>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</si>
  <si>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</si>
  <si>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</si>
  <si>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</si>
  <si>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</si>
  <si>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</si>
  <si>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</si>
  <si>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</si>
  <si>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</si>
  <si>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</si>
  <si>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</si>
  <si>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</si>
  <si>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</si>
  <si>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</si>
  <si>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</si>
  <si>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</si>
  <si>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</si>
  <si>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</si>
  <si>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</si>
  <si>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</si>
  <si>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</si>
  <si>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</si>
  <si>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</si>
  <si>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</si>
  <si>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</si>
  <si>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</si>
  <si>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</si>
  <si>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</si>
  <si>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</si>
  <si>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</si>
  <si>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</si>
  <si>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</si>
  <si>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</si>
  <si>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</si>
  <si>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</si>
  <si>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</si>
  <si>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</si>
  <si>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</si>
  <si>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</si>
  <si>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</si>
  <si>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</si>
  <si>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</si>
  <si>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</si>
  <si>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</si>
  <si>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</si>
  <si>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</si>
  <si>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</si>
  <si>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</si>
  <si>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</si>
  <si>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</si>
  <si>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</si>
  <si>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</si>
  <si>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</si>
  <si>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</si>
  <si>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</si>
  <si>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</si>
  <si>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</si>
  <si>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</si>
  <si>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</si>
  <si>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</si>
  <si>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</si>
  <si>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</si>
  <si>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</si>
  <si>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</si>
  <si>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</si>
  <si>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</si>
  <si>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</si>
  <si>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</si>
  <si>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</si>
  <si>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</si>
  <si>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</si>
  <si>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</si>
  <si>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</si>
  <si>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</si>
  <si>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</si>
  <si>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</si>
  <si>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</si>
  <si>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</si>
  <si>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</si>
  <si>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</si>
  <si>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</si>
  <si>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</si>
  <si>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</si>
  <si>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</si>
  <si>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</si>
  <si>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</si>
  <si>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</si>
  <si>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</si>
  <si>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</si>
  <si>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</si>
  <si>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</si>
  <si>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</si>
  <si>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</si>
  <si>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</si>
  <si>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</si>
  <si>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</si>
  <si>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</si>
  <si>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</si>
  <si>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</si>
  <si>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</si>
  <si>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</si>
  <si>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</si>
  <si>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</si>
  <si>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</si>
  <si>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</si>
  <si>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</si>
  <si>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</si>
  <si>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</si>
  <si>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</si>
  <si>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</si>
  <si>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</si>
  <si>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</si>
  <si>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</si>
  <si>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</si>
  <si>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</si>
  <si>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</si>
  <si>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</si>
  <si>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</si>
  <si>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</si>
  <si>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</si>
  <si>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</si>
  <si>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</si>
  <si>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</si>
  <si>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</si>
  <si>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</si>
  <si>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</si>
  <si>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</si>
  <si>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</si>
  <si>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</si>
  <si>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</si>
  <si>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</si>
  <si>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</si>
  <si>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</si>
  <si>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</si>
  <si>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</si>
  <si>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</si>
  <si>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</si>
  <si>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</si>
  <si>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</si>
  <si>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</si>
  <si>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</si>
  <si>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</si>
  <si>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</si>
  <si>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</si>
  <si>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</si>
  <si>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</si>
  <si>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</si>
  <si>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</si>
  <si>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</si>
  <si>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</si>
  <si>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</si>
  <si>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</si>
  <si>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</si>
  <si>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</si>
  <si>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</si>
  <si>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</si>
  <si>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</si>
  <si>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</si>
  <si>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</si>
  <si>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</si>
  <si>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</si>
  <si>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</si>
  <si>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</si>
  <si>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</si>
  <si>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</si>
  <si>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</si>
  <si>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</si>
  <si>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</si>
  <si>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</si>
  <si>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</si>
  <si>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</si>
  <si>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</si>
  <si>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</si>
  <si>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</si>
  <si>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</si>
  <si>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</si>
  <si>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</si>
  <si>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</si>
  <si>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</si>
  <si>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</si>
  <si>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</si>
  <si>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</si>
  <si>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</si>
  <si>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</si>
  <si>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</si>
  <si>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</si>
  <si>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</si>
  <si>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</si>
  <si>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</si>
  <si>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</si>
  <si>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</si>
  <si>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</si>
  <si>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</si>
  <si>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</si>
  <si>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</si>
  <si>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</si>
  <si>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</si>
  <si>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</si>
  <si>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</si>
  <si>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</si>
  <si>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</si>
  <si>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</si>
  <si>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</si>
  <si>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</si>
  <si>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</si>
  <si>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</si>
  <si>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</si>
  <si>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</si>
  <si>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</si>
  <si>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</si>
  <si>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</si>
  <si>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</si>
  <si>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</si>
  <si>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</si>
  <si>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</si>
  <si>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</si>
  <si>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</si>
  <si>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</si>
  <si>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</si>
  <si>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</si>
  <si>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</si>
  <si>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</si>
  <si>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</si>
  <si>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</si>
  <si>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</si>
  <si>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</si>
  <si>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</si>
  <si>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</si>
  <si>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</si>
  <si>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</si>
  <si>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</si>
  <si>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</si>
  <si>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</si>
  <si>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</si>
  <si>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</si>
  <si>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</si>
  <si>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</si>
  <si>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</si>
  <si>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</si>
  <si>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</si>
  <si>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</si>
  <si>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</si>
  <si>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</si>
  <si>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</si>
  <si>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</si>
  <si>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</si>
  <si>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</si>
  <si>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</si>
  <si>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</si>
  <si>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</si>
  <si>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</si>
  <si>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</si>
  <si>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</si>
  <si>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</si>
  <si>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</si>
  <si>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</si>
  <si>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</si>
  <si>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</si>
  <si>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</si>
  <si>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</si>
  <si>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</si>
  <si>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</si>
  <si>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</si>
  <si>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</si>
  <si>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</si>
  <si>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</si>
  <si>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</si>
  <si>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</si>
  <si>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</si>
  <si>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</si>
  <si>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</si>
  <si>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</si>
  <si>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</si>
  <si>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</si>
  <si>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</si>
  <si>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</si>
  <si>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</si>
  <si>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</si>
  <si>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</si>
  <si>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</si>
  <si>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</si>
  <si>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</si>
  <si>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</si>
  <si>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</si>
  <si>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</si>
  <si>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</si>
  <si>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</si>
  <si>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</si>
  <si>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</si>
  <si>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</si>
  <si>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</si>
  <si>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</si>
  <si>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</si>
  <si>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</si>
  <si>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</si>
  <si>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</si>
  <si>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</si>
  <si>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</si>
  <si>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</si>
  <si>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</si>
  <si>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</si>
  <si>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</si>
  <si>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</si>
  <si>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</si>
  <si>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</si>
  <si>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</si>
  <si>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</si>
  <si>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</si>
  <si>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</si>
  <si>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</si>
  <si>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</si>
  <si>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</si>
  <si>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</si>
  <si>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</si>
  <si>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</si>
  <si>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</si>
  <si>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</si>
  <si>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</si>
  <si>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</si>
  <si>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</si>
  <si>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</si>
  <si>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</si>
  <si>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</si>
  <si>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</si>
  <si>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</si>
  <si>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</si>
  <si>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</si>
  <si>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</si>
  <si>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</si>
  <si>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</si>
  <si>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</si>
  <si>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</si>
  <si>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</si>
  <si>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</si>
  <si>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</si>
  <si>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</si>
  <si>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</si>
  <si>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</si>
  <si>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</si>
  <si>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</si>
  <si>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</si>
  <si>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</si>
  <si>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</si>
  <si>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</si>
  <si>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</si>
  <si>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</si>
  <si>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</si>
  <si>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</si>
  <si>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</si>
  <si>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</si>
  <si>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</si>
  <si>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</si>
  <si>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</si>
  <si>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</si>
  <si>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</si>
  <si>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</si>
  <si>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</si>
  <si>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</si>
  <si>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</si>
  <si>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</si>
  <si>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</si>
  <si>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</si>
  <si>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</si>
  <si>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</si>
  <si>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</si>
  <si>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</si>
  <si>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</si>
  <si>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</si>
  <si>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</si>
  <si>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</si>
  <si>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</si>
  <si>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</si>
  <si>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</si>
  <si>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</si>
  <si>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</si>
  <si>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</si>
  <si>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</si>
  <si>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</si>
  <si>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</si>
  <si>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</si>
  <si>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</si>
  <si>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</si>
  <si>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</si>
  <si>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</si>
  <si>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</si>
  <si>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</si>
  <si>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</si>
  <si>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</si>
  <si>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</si>
  <si>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</si>
  <si>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</si>
  <si>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</si>
  <si>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</si>
  <si>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</si>
  <si>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</si>
  <si>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</si>
  <si>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</si>
  <si>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</si>
  <si>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</si>
  <si>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</si>
  <si>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</si>
  <si>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</si>
  <si>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</si>
  <si>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</si>
  <si>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</si>
  <si>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</si>
  <si>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</si>
  <si>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</si>
  <si>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</si>
  <si>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</si>
  <si>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</si>
  <si>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</si>
  <si>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</si>
  <si>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</si>
  <si>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</si>
  <si>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</si>
  <si>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</si>
  <si>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</si>
  <si>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</si>
  <si>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</si>
  <si>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</si>
  <si>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</si>
  <si>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</si>
  <si>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</si>
  <si>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</si>
  <si>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</si>
  <si>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</si>
  <si>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</si>
  <si>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</si>
  <si>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</si>
  <si>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</si>
  <si>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</si>
  <si>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</si>
  <si>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</si>
  <si>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</si>
  <si>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</si>
  <si>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</si>
  <si>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</si>
  <si>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</si>
  <si>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</si>
  <si>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</si>
  <si>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</si>
  <si>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</si>
  <si>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</si>
  <si>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</si>
  <si>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</si>
  <si>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</si>
  <si>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</si>
  <si>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</si>
  <si>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</si>
  <si>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</si>
  <si>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</si>
  <si>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</si>
  <si>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</si>
  <si>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</si>
  <si>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</si>
  <si>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</si>
  <si>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</si>
  <si>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</si>
  <si>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</si>
  <si>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</si>
  <si>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</si>
  <si>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</si>
  <si>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</si>
  <si>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</si>
  <si>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</si>
  <si>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</si>
  <si>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</si>
  <si>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</si>
  <si>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</si>
  <si>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</si>
  <si>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</si>
  <si>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</si>
  <si>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</si>
  <si>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</si>
  <si>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</si>
  <si>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</si>
  <si>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</si>
  <si>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</si>
  <si>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</si>
  <si>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</si>
  <si>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</si>
  <si>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</si>
  <si>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</si>
  <si>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</si>
  <si>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</si>
  <si>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</si>
  <si>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</si>
  <si>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</si>
  <si>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</si>
  <si>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</si>
  <si>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</si>
  <si>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</si>
  <si>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</si>
  <si>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</si>
  <si>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</si>
  <si>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</si>
  <si>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</si>
  <si>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</si>
  <si>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</si>
  <si>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</si>
  <si>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</si>
  <si>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</si>
  <si>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</si>
  <si>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</si>
  <si>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</si>
  <si>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</si>
  <si>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</si>
  <si>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</si>
  <si>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</si>
  <si>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</si>
  <si>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</si>
  <si>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</si>
  <si>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</si>
  <si>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</si>
  <si>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</si>
  <si>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</si>
  <si>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</si>
  <si>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</si>
  <si>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</si>
  <si>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</si>
  <si>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</si>
  <si>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</si>
  <si>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</si>
  <si>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</si>
  <si>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</si>
  <si>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</si>
  <si>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</si>
  <si>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</si>
  <si>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</si>
  <si>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</si>
  <si>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</si>
  <si>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</si>
  <si>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</si>
  <si>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</si>
  <si>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</si>
  <si>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</si>
  <si>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</si>
  <si>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</si>
  <si>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</si>
  <si>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</si>
  <si>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</si>
  <si>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</si>
  <si>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</si>
  <si>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</si>
  <si>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</si>
  <si>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</si>
  <si>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</si>
  <si>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</si>
  <si>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</si>
  <si>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</si>
  <si>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</si>
  <si>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</si>
  <si>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</si>
  <si>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</si>
  <si>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</si>
  <si>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</si>
  <si>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</si>
  <si>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</si>
  <si>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</si>
  <si>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</si>
  <si>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</si>
  <si>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</si>
  <si>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</si>
  <si>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</si>
  <si>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</si>
  <si>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</si>
  <si>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</si>
  <si>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</si>
  <si>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</si>
  <si>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</si>
  <si>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</si>
  <si>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</si>
  <si>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</si>
  <si>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</si>
  <si>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</si>
  <si>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</si>
  <si>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</si>
  <si>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</si>
  <si>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</si>
  <si>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</si>
  <si>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</si>
  <si>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</si>
  <si>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</si>
  <si>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</si>
  <si>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</si>
  <si>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</si>
  <si>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</si>
  <si>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</si>
  <si>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</si>
  <si>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</si>
  <si>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</si>
  <si>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</si>
  <si>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</si>
  <si>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</si>
  <si>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</si>
  <si>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</si>
  <si>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</si>
  <si>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</si>
  <si>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</si>
  <si>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</si>
  <si>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</si>
  <si>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</si>
  <si>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</si>
  <si>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</si>
  <si>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</si>
  <si>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</si>
  <si>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</si>
  <si>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</si>
  <si>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</si>
  <si>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</si>
  <si>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</si>
  <si>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</si>
  <si>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</si>
  <si>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</si>
  <si>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</si>
  <si>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</si>
  <si>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</si>
  <si>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</si>
  <si>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</si>
  <si>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</si>
  <si>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</si>
  <si>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</si>
  <si>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</si>
  <si>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</si>
  <si>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</si>
  <si>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</si>
  <si>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</si>
  <si>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</si>
  <si>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</si>
  <si>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</si>
  <si>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</si>
  <si>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</si>
  <si>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</si>
  <si>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</si>
  <si>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</si>
  <si>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</si>
  <si>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</si>
  <si>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</si>
  <si>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</si>
  <si>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</si>
  <si>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</si>
  <si>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</si>
  <si>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</si>
  <si>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</si>
  <si>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</si>
  <si>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</si>
  <si>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</si>
  <si>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</si>
  <si>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</si>
  <si>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</si>
  <si>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</si>
  <si>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</si>
  <si>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</si>
  <si>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</si>
  <si>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</si>
  <si>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</si>
  <si>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</si>
  <si>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</si>
  <si>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</si>
  <si>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</si>
  <si>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</si>
  <si>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</si>
  <si>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</si>
  <si>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</si>
  <si>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</si>
  <si>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</si>
  <si>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</si>
  <si>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</si>
  <si>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</si>
  <si>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</si>
  <si>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</si>
  <si>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</si>
  <si>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</si>
  <si>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</si>
  <si>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</si>
  <si>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</si>
  <si>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</si>
  <si>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</si>
  <si>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</si>
  <si>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</si>
  <si>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</si>
  <si>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</si>
  <si>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</si>
  <si>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</si>
  <si>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</si>
  <si>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</si>
  <si>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</si>
  <si>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</si>
  <si>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</si>
  <si>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</si>
  <si>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</si>
  <si>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</si>
  <si>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</si>
  <si>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</si>
  <si>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</si>
  <si>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</si>
  <si>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</si>
  <si>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</si>
  <si>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</si>
  <si>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</si>
  <si>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</si>
  <si>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</si>
  <si>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</si>
  <si>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</si>
  <si>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</si>
  <si>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</si>
  <si>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</si>
  <si>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</si>
  <si>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</si>
  <si>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</si>
  <si>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</si>
  <si>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</si>
  <si>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</si>
  <si>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</si>
  <si>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</si>
  <si>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</si>
  <si>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</si>
  <si>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</si>
  <si>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</si>
  <si>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</si>
  <si>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</si>
  <si>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</si>
  <si>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</si>
  <si>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</si>
  <si>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</si>
  <si>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</si>
  <si>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</si>
  <si>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</si>
  <si>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</si>
  <si>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</si>
  <si>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</si>
  <si>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</si>
  <si>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</si>
  <si>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</si>
  <si>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</si>
  <si>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</si>
  <si>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</si>
  <si>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</si>
  <si>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</si>
  <si>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</si>
  <si>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</si>
  <si>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</si>
  <si>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</si>
  <si>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</si>
  <si>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</si>
  <si>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</si>
  <si>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</si>
  <si>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</si>
  <si>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</si>
  <si>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</si>
  <si>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</si>
  <si>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</si>
  <si>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</si>
  <si>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</si>
  <si>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</si>
  <si>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</si>
  <si>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</si>
  <si>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</si>
  <si>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</si>
  <si>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</si>
  <si>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</si>
  <si>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</si>
  <si>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</si>
  <si>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</si>
  <si>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</si>
  <si>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</si>
  <si>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</si>
  <si>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</si>
  <si>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</si>
  <si>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</si>
  <si>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</si>
  <si>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</si>
  <si>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</si>
  <si>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</si>
  <si>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</si>
  <si>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</si>
  <si>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</si>
  <si>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</si>
  <si>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</si>
  <si>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</si>
  <si>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</si>
  <si>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</si>
  <si>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</si>
  <si>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</si>
  <si>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</si>
  <si>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</si>
  <si>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</si>
  <si>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</si>
  <si>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</si>
  <si>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</si>
  <si>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</si>
  <si>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</si>
  <si>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</si>
  <si>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</si>
  <si>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</si>
  <si>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</si>
  <si>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</si>
  <si>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</si>
  <si>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</si>
  <si>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</si>
  <si>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</si>
  <si>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</si>
  <si>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</si>
  <si>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</si>
  <si>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</si>
  <si>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</si>
  <si>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</si>
  <si>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</si>
  <si>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</si>
  <si>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</si>
  <si>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</si>
  <si>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</si>
  <si>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</si>
  <si>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</si>
  <si>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</si>
  <si>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</si>
  <si>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</si>
  <si>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</si>
  <si>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</si>
  <si>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</si>
  <si>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</si>
  <si>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</si>
  <si>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</si>
  <si>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</si>
  <si>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</si>
  <si>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</si>
  <si>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</si>
  <si>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</si>
  <si>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</si>
  <si>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</si>
  <si>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</si>
  <si>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</si>
  <si>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</si>
  <si>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</si>
  <si>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</si>
  <si>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</si>
  <si>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</si>
  <si>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</si>
  <si>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</si>
  <si>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</si>
  <si>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</si>
  <si>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</si>
  <si>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</si>
  <si>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</si>
  <si>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</si>
  <si>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</si>
  <si>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</si>
  <si>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</si>
  <si>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</si>
  <si>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</si>
  <si>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</si>
  <si>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</si>
  <si>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</si>
  <si>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</si>
  <si>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</si>
  <si>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</si>
  <si>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</si>
  <si>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</si>
  <si>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</si>
  <si>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</si>
  <si>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</si>
  <si>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</si>
  <si>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</si>
  <si>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</si>
  <si>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</si>
  <si>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</si>
  <si>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</si>
  <si>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</si>
  <si>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</si>
  <si>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</si>
  <si>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</si>
  <si>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</si>
  <si>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</si>
  <si>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</si>
  <si>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</si>
  <si>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</si>
  <si>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</si>
  <si>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</si>
  <si>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</si>
  <si>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</si>
  <si>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</si>
  <si>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</si>
  <si>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</si>
  <si>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</si>
  <si>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</si>
  <si>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</si>
  <si>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</si>
  <si>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</si>
  <si>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</si>
  <si>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</si>
  <si>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</si>
  <si>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</si>
  <si>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</si>
  <si>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</si>
  <si>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</si>
  <si>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</si>
  <si>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</si>
  <si>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</si>
  <si>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</si>
  <si>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</si>
  <si>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</si>
  <si>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</si>
  <si>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</si>
  <si>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</si>
  <si>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</si>
  <si>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</si>
  <si>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</si>
  <si>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</si>
  <si>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</si>
  <si>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</si>
  <si>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</si>
  <si>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</si>
  <si>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</si>
  <si>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</si>
  <si>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</si>
  <si>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</si>
  <si>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</si>
  <si>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</si>
  <si>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</si>
  <si>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</si>
  <si>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</si>
  <si>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</si>
  <si>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</si>
  <si>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</si>
  <si>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</si>
  <si>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</si>
  <si>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</si>
  <si>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</si>
  <si>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</si>
  <si>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</si>
  <si>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</si>
  <si>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</si>
  <si>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</si>
  <si>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</si>
  <si>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</si>
  <si>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</si>
  <si>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</si>
  <si>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</si>
  <si>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</si>
  <si>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</si>
  <si>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</si>
  <si>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</si>
  <si>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</si>
  <si>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</si>
  <si>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</si>
  <si>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</si>
  <si>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</si>
  <si>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</si>
  <si>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</si>
  <si>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</si>
  <si>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</si>
  <si>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</si>
  <si>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</si>
  <si>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</si>
  <si>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</si>
  <si>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</si>
  <si>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</si>
  <si>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</si>
  <si>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</si>
  <si>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</si>
  <si>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</si>
  <si>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</si>
  <si>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</si>
  <si>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</si>
  <si>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</si>
  <si>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</si>
  <si>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</si>
  <si>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</si>
  <si>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</si>
  <si>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</si>
  <si>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</si>
  <si>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</si>
  <si>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</si>
  <si>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</si>
  <si>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</si>
  <si>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</si>
  <si>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</si>
  <si>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</si>
  <si>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</si>
  <si>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</si>
  <si>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</si>
  <si>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</si>
  <si>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</si>
  <si>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</si>
  <si>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</si>
  <si>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</si>
  <si>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</si>
  <si>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</si>
  <si>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</si>
  <si>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</si>
  <si>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</si>
  <si>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</si>
  <si>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</si>
  <si>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</si>
  <si>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</si>
  <si>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</si>
  <si>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</si>
  <si>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</si>
  <si>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</si>
  <si>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</si>
  <si>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</si>
  <si>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</si>
  <si>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</si>
  <si>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</si>
  <si>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</si>
  <si>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</si>
  <si>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</si>
  <si>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</si>
  <si>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</si>
  <si>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</si>
  <si>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</si>
  <si>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</si>
  <si>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</si>
  <si>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</si>
  <si>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</si>
  <si>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</si>
  <si>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</si>
  <si>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</si>
  <si>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</si>
  <si>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</si>
  <si>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</si>
  <si>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</si>
  <si>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</si>
  <si>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</si>
  <si>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</si>
  <si>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</si>
  <si>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</si>
  <si>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</si>
  <si>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</si>
  <si>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</si>
  <si>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</si>
  <si>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</si>
  <si>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</si>
  <si>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</si>
  <si>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</si>
  <si>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</si>
  <si>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</si>
  <si>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</si>
  <si>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</si>
  <si>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</si>
  <si>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</si>
  <si>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</si>
  <si>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</si>
  <si>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</si>
  <si>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</si>
  <si>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</si>
  <si>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</si>
  <si>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</si>
  <si>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</si>
  <si>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</si>
  <si>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</si>
  <si>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</si>
  <si>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</si>
  <si>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</si>
  <si>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</si>
  <si>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</si>
  <si>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</si>
  <si>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</si>
  <si>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</si>
  <si>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</si>
  <si>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</si>
  <si>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</si>
  <si>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</si>
  <si>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</si>
  <si>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</si>
  <si>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</si>
  <si>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</si>
  <si>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</si>
  <si>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</si>
  <si>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</si>
  <si>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</si>
  <si>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</si>
  <si>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</si>
  <si>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</si>
  <si>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</si>
  <si>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</si>
  <si>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</si>
  <si>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</si>
  <si>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</si>
  <si>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</si>
  <si>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</si>
  <si>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</si>
  <si>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</si>
  <si>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</si>
  <si>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</si>
  <si>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</si>
  <si>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</si>
  <si>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</si>
  <si>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</si>
  <si>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</si>
  <si>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</si>
  <si>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</si>
  <si>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</si>
  <si>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</si>
  <si>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</si>
  <si>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</si>
  <si>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</si>
  <si>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</si>
  <si>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</si>
  <si>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</si>
  <si>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</si>
  <si>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</si>
  <si>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</si>
  <si>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</si>
  <si>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</si>
  <si>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</si>
  <si>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</si>
  <si>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</si>
  <si>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</si>
  <si>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</si>
  <si>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</si>
  <si>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</si>
  <si>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</si>
  <si>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</si>
  <si>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</si>
  <si>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</si>
  <si>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</si>
  <si>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</si>
  <si>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</si>
  <si>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</si>
  <si>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</si>
  <si>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</si>
  <si>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</si>
  <si>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</si>
  <si>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</si>
  <si>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</si>
  <si>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</si>
  <si>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</si>
  <si>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</si>
  <si>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</si>
  <si>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</si>
  <si>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</si>
  <si>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</si>
  <si>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</si>
  <si>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</si>
  <si>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</si>
  <si>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</si>
  <si>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</si>
  <si>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</si>
  <si>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</si>
  <si>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</si>
  <si>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</si>
  <si>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</si>
  <si>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</si>
  <si>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</si>
  <si>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</si>
  <si>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</si>
  <si>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</si>
  <si>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</si>
  <si>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</si>
  <si>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</si>
  <si>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</si>
  <si>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</si>
  <si>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</si>
  <si>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</si>
  <si>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</si>
  <si>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</si>
  <si>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</si>
  <si>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</si>
  <si>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</si>
  <si>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</si>
  <si>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</si>
  <si>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</si>
  <si>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</si>
  <si>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</si>
  <si>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</si>
  <si>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</si>
  <si>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</si>
  <si>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</si>
  <si>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</si>
  <si>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</si>
  <si>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</si>
  <si>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</si>
  <si>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</si>
  <si>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</si>
  <si>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</si>
  <si>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</si>
  <si>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</si>
  <si>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</si>
  <si>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</si>
  <si>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</si>
  <si>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</si>
  <si>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</si>
  <si>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</si>
  <si>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</si>
  <si>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</si>
  <si>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</si>
  <si>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</si>
  <si>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</si>
  <si>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</si>
  <si>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</si>
  <si>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</si>
  <si>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</si>
  <si>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</si>
  <si>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</si>
  <si>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</si>
  <si>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</si>
  <si>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</si>
  <si>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</si>
  <si>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</si>
  <si>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</si>
  <si>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</si>
  <si>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</si>
  <si>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</si>
  <si>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</si>
  <si>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</si>
  <si>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</si>
  <si>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</si>
  <si>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</si>
  <si>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</si>
  <si>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</si>
  <si>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</si>
  <si>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</si>
  <si>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</si>
  <si>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</si>
  <si>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</si>
  <si>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</si>
  <si>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</si>
  <si>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</si>
  <si>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</si>
  <si>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</si>
  <si>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</si>
  <si>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</si>
  <si>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</si>
  <si>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</si>
  <si>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</si>
  <si>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</si>
  <si>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</si>
  <si>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</si>
  <si>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</si>
  <si>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</si>
  <si>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</si>
  <si>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</si>
  <si>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</si>
  <si>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</si>
  <si>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</si>
  <si>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</si>
  <si>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</si>
  <si>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</si>
  <si>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</si>
  <si>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</si>
  <si>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</si>
  <si>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</si>
  <si>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</si>
  <si>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</si>
  <si>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</si>
  <si>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</si>
  <si>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</si>
  <si>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</si>
  <si>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</si>
  <si>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</si>
  <si>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</si>
  <si>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</si>
  <si>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</si>
  <si>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</si>
  <si>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</si>
  <si>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</si>
  <si>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</si>
  <si>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</si>
  <si>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</si>
  <si>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</si>
  <si>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</si>
  <si>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</si>
  <si>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</si>
  <si>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</si>
  <si>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</si>
  <si>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</si>
  <si>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</si>
  <si>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</si>
  <si>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</si>
  <si>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</si>
  <si>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</si>
  <si>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</si>
  <si>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</si>
  <si>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</si>
  <si>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</si>
  <si>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</si>
  <si>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</si>
  <si>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</si>
  <si>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</si>
  <si>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</si>
  <si>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</si>
  <si>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</si>
  <si>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</si>
  <si>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</si>
  <si>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</si>
  <si>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</si>
  <si>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</si>
  <si>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</si>
  <si>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</si>
  <si>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</si>
  <si>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</si>
  <si>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</si>
  <si>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</si>
  <si>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</si>
  <si>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</si>
  <si>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</si>
  <si>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</si>
  <si>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</si>
  <si>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</si>
  <si>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</si>
  <si>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</si>
  <si>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</si>
  <si>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</si>
  <si>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</si>
  <si>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</si>
  <si>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</si>
  <si>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</si>
  <si>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</si>
  <si>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</si>
  <si>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</si>
  <si>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</si>
  <si>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</si>
  <si>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</si>
  <si>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</si>
  <si>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</si>
  <si>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</si>
  <si>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</si>
  <si>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</si>
  <si>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</si>
  <si>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</si>
  <si>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</si>
  <si>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</si>
  <si>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</si>
  <si>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</si>
  <si>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</si>
  <si>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</si>
  <si>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</si>
  <si>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</si>
  <si>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</si>
  <si>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</si>
  <si>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</si>
  <si>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</si>
  <si>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</si>
  <si>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</si>
  <si>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</si>
  <si>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</si>
  <si>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</si>
  <si>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</si>
  <si>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</si>
  <si>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</si>
  <si>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</si>
  <si>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</si>
  <si>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</si>
  <si>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</si>
  <si>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</si>
  <si>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</si>
  <si>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</si>
  <si>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</si>
  <si>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</si>
  <si>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</si>
  <si>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</si>
  <si>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</si>
  <si>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</si>
  <si>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</si>
  <si>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</si>
  <si>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</si>
  <si>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</si>
  <si>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</si>
  <si>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</si>
  <si>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</si>
  <si>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</si>
  <si>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</si>
  <si>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</si>
  <si>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</si>
  <si>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</si>
  <si>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</si>
  <si>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</si>
  <si>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</si>
  <si>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</si>
  <si>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</si>
  <si>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</si>
  <si>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</si>
  <si>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</si>
  <si>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</si>
  <si>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</si>
  <si>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</si>
  <si>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</si>
  <si>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</si>
  <si>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</si>
  <si>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</si>
  <si>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</si>
  <si>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</si>
  <si>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</si>
  <si>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</si>
  <si>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</si>
  <si>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</si>
  <si>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</si>
  <si>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</si>
  <si>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</si>
  <si>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</si>
  <si>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</si>
  <si>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</si>
  <si>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</si>
  <si>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</si>
  <si>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</si>
  <si>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</si>
  <si>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</si>
  <si>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</si>
  <si>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</si>
  <si>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</si>
  <si>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</si>
  <si>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</si>
  <si>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</si>
  <si>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</si>
  <si>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</si>
  <si>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</si>
  <si>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</si>
  <si>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</si>
  <si>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</si>
  <si>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</si>
  <si>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</si>
  <si>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</si>
  <si>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</si>
  <si>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</si>
  <si>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</si>
  <si>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</si>
  <si>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</si>
  <si>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</si>
  <si>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</si>
  <si>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</si>
  <si>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</si>
  <si>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</si>
  <si>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</si>
  <si>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</si>
  <si>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</si>
  <si>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</si>
  <si>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</si>
  <si>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</si>
  <si>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</si>
  <si>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</si>
  <si>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</si>
  <si>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</si>
  <si>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</si>
  <si>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</si>
  <si>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</si>
  <si>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</si>
  <si>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</si>
  <si>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</si>
  <si>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</si>
  <si>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</si>
  <si>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</si>
  <si>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</si>
  <si>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</si>
  <si>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</si>
  <si>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</si>
  <si>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</si>
  <si>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</si>
  <si>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</si>
  <si>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</si>
  <si>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</si>
  <si>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</si>
  <si>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</si>
  <si>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</si>
  <si>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</si>
  <si>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</si>
  <si>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</si>
  <si>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</si>
  <si>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</si>
  <si>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</si>
  <si>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</si>
  <si>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</si>
  <si>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</si>
  <si>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</si>
  <si>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</si>
  <si>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</si>
  <si>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</si>
  <si>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</si>
  <si>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</si>
  <si>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</si>
  <si>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</si>
  <si>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</si>
  <si>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</si>
  <si>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</si>
  <si>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</si>
  <si>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</si>
  <si>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</si>
  <si>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</si>
  <si>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</si>
  <si>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</si>
  <si>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</si>
  <si>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</si>
  <si>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</si>
  <si>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</si>
  <si>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</si>
  <si>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</si>
  <si>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</si>
  <si>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</si>
  <si>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</si>
  <si>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</si>
  <si>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</si>
  <si>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</si>
  <si>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</si>
  <si>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</si>
  <si>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</si>
  <si>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</si>
  <si>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</si>
  <si>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</si>
  <si>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</si>
  <si>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</si>
  <si>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</si>
  <si>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</si>
  <si>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</si>
  <si>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</si>
  <si>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</si>
  <si>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</si>
  <si>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</si>
  <si>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</si>
  <si>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</si>
  <si>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</si>
  <si>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</si>
  <si>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</si>
  <si>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</si>
  <si>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</si>
  <si>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</si>
  <si>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</si>
  <si>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</si>
  <si>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</si>
  <si>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</si>
  <si>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</si>
  <si>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</si>
  <si>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</si>
  <si>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</si>
  <si>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</si>
  <si>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</si>
  <si>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</si>
  <si>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</si>
  <si>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</si>
  <si>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</si>
  <si>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</si>
  <si>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</si>
  <si>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</si>
  <si>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</si>
  <si>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</si>
  <si>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</si>
  <si>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</si>
  <si>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</si>
  <si>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</si>
  <si>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</si>
  <si>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</si>
  <si>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</si>
  <si>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</si>
  <si>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</si>
  <si>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</si>
  <si>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</si>
  <si>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</si>
  <si>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</si>
  <si>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</si>
  <si>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</si>
  <si>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</si>
  <si>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</si>
  <si>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</si>
  <si>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</si>
  <si>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</si>
  <si>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</si>
  <si>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</si>
  <si>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</si>
  <si>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</si>
  <si>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</si>
  <si>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</si>
  <si>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</si>
  <si>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</si>
  <si>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</si>
  <si>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</si>
  <si>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</si>
  <si>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</si>
  <si>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</si>
  <si>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</si>
  <si>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</si>
  <si>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</si>
  <si>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</si>
  <si>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</si>
  <si>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</si>
  <si>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</si>
  <si>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</si>
  <si>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</si>
  <si>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</si>
  <si>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</si>
  <si>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</si>
  <si>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</si>
  <si>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</si>
  <si>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</si>
  <si>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</si>
  <si>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</si>
  <si>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</si>
  <si>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</si>
  <si>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</si>
  <si>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</si>
  <si>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</si>
  <si>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</si>
  <si>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</si>
  <si>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</si>
  <si>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</si>
  <si>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</si>
  <si>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</si>
  <si>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</si>
  <si>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</si>
  <si>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</si>
  <si>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</si>
  <si>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</si>
  <si>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</si>
  <si>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</si>
  <si>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</si>
  <si>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</si>
  <si>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</si>
  <si>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</si>
  <si>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</si>
  <si>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</si>
  <si>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</si>
  <si>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</si>
  <si>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</si>
  <si>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</si>
  <si>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</si>
  <si>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</si>
  <si>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</si>
  <si>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</si>
  <si>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</si>
  <si>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</si>
  <si>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</si>
  <si>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</si>
  <si>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</si>
  <si>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</si>
  <si>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</si>
  <si>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</si>
  <si>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</si>
  <si>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</si>
  <si>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</si>
  <si>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</si>
  <si>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</si>
  <si>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</si>
  <si>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</si>
  <si>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</si>
  <si>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</si>
  <si>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</si>
  <si>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</si>
  <si>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</si>
  <si>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</si>
  <si>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</si>
  <si>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</si>
  <si>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</si>
  <si>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</si>
  <si>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</si>
  <si>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</si>
  <si>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</si>
  <si>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</si>
  <si>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</si>
  <si>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</si>
  <si>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</si>
  <si>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</si>
  <si>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</si>
  <si>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</si>
  <si>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</si>
  <si>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</si>
  <si>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</si>
  <si>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</si>
  <si>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</si>
  <si>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</si>
  <si>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</si>
  <si>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</si>
  <si>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</si>
  <si>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</si>
  <si>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</si>
  <si>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</si>
  <si>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</si>
  <si>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</si>
  <si>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</si>
  <si>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</si>
  <si>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</si>
  <si>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</si>
  <si>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</si>
  <si>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</si>
  <si>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</si>
  <si>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</si>
  <si>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</si>
  <si>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</si>
  <si>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</si>
  <si>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</si>
  <si>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</si>
  <si>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</si>
  <si>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</si>
  <si>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</si>
  <si>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</si>
  <si>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</si>
  <si>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</si>
  <si>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</si>
  <si>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</si>
  <si>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</si>
  <si>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</si>
  <si>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</si>
  <si>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</si>
  <si>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</si>
  <si>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</si>
  <si>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</si>
  <si>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</si>
  <si>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</si>
  <si>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</si>
  <si>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</si>
  <si>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</si>
  <si>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</si>
  <si>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</si>
  <si>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</si>
  <si>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</si>
  <si>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</si>
  <si>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</si>
  <si>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</si>
  <si>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</si>
  <si>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</si>
  <si>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</si>
  <si>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</si>
  <si>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</si>
  <si>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</si>
  <si>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</si>
  <si>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</si>
  <si>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</si>
  <si>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</si>
  <si>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</si>
  <si>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</si>
  <si>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</si>
  <si>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</si>
  <si>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</si>
  <si>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</si>
  <si>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</si>
  <si>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</si>
  <si>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</si>
  <si>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</si>
  <si>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</si>
  <si>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</si>
  <si>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</si>
  <si>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</si>
  <si>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</si>
  <si>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</si>
  <si>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</si>
  <si>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</si>
  <si>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</si>
  <si>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</si>
  <si>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</si>
  <si>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</si>
  <si>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</si>
  <si>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</si>
  <si>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</si>
  <si>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</si>
  <si>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</si>
  <si>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</si>
  <si>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</si>
  <si>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</si>
  <si>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</si>
  <si>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</si>
  <si>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</si>
  <si>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</si>
  <si>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</si>
  <si>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</si>
  <si>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</si>
  <si>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</si>
  <si>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</si>
  <si>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</si>
  <si>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</si>
  <si>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</si>
  <si>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</si>
  <si>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</si>
  <si>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</si>
  <si>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</si>
  <si>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</si>
  <si>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</si>
  <si>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</si>
  <si>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</si>
  <si>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</si>
  <si>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</si>
  <si>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</si>
  <si>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</si>
  <si>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</si>
  <si>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</si>
  <si>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</si>
  <si>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</si>
  <si>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</si>
  <si>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</si>
  <si>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</si>
  <si>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</si>
  <si>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</si>
  <si>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</si>
  <si>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</si>
  <si>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</si>
  <si>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</si>
  <si>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</si>
  <si>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</si>
  <si>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</si>
  <si>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</si>
  <si>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</si>
  <si>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</si>
  <si>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</si>
  <si>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</si>
  <si>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</si>
  <si>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</si>
  <si>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</si>
  <si>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</si>
  <si>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</si>
  <si>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</si>
  <si>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</si>
  <si>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</si>
  <si>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</si>
  <si>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</si>
  <si>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</si>
  <si>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</si>
  <si>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</si>
  <si>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</si>
  <si>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</si>
  <si>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</si>
  <si>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</si>
  <si>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</si>
  <si>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</si>
  <si>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</si>
  <si>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</si>
  <si>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</si>
  <si>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</si>
  <si>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</si>
  <si>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</si>
  <si>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</si>
  <si>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</si>
  <si>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</si>
  <si>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</si>
  <si>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</si>
  <si>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</si>
  <si>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</si>
  <si>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</si>
  <si>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</si>
  <si>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</si>
  <si>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</si>
  <si>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</si>
  <si>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</si>
  <si>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</si>
  <si>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</si>
  <si>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</si>
  <si>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</si>
  <si>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</si>
  <si>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</si>
  <si>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</si>
  <si>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</si>
  <si>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</si>
  <si>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</si>
  <si>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</si>
  <si>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</si>
  <si>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</si>
  <si>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</si>
  <si>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</si>
  <si>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</si>
  <si>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</si>
  <si>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</si>
  <si>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</si>
  <si>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</si>
  <si>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</si>
  <si>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</si>
  <si>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</si>
  <si>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</si>
  <si>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</si>
  <si>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</si>
  <si>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</si>
  <si>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</si>
  <si>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</si>
  <si>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</si>
  <si>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</si>
  <si>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</si>
  <si>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</si>
  <si>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</si>
  <si>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</si>
  <si>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</si>
  <si>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</si>
  <si>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</si>
  <si>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</si>
  <si>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</si>
  <si>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</si>
  <si>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</si>
  <si>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</si>
  <si>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</si>
  <si>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</si>
  <si>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</si>
  <si>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</si>
  <si>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</si>
  <si>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</si>
  <si>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</si>
  <si>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</si>
  <si>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</si>
  <si>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</si>
  <si>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</si>
  <si>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</si>
  <si>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</si>
  <si>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</si>
  <si>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</si>
  <si>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</si>
  <si>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</si>
  <si>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</si>
  <si>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</si>
  <si>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</si>
  <si>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</si>
  <si>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</si>
  <si>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</si>
  <si>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</si>
  <si>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</si>
  <si>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</si>
  <si>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</si>
  <si>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</si>
  <si>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</si>
  <si>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</si>
  <si>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</si>
  <si>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</si>
  <si>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</si>
  <si>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</si>
  <si>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</si>
  <si>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</si>
  <si>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</si>
  <si>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</si>
  <si>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</si>
  <si>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</si>
  <si>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</si>
  <si>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</si>
  <si>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</si>
  <si>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</si>
  <si>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</si>
  <si>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</si>
  <si>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</si>
  <si>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</si>
  <si>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</si>
  <si>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</si>
  <si>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</si>
  <si>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</si>
  <si>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</si>
  <si>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</si>
  <si>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</si>
  <si>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</si>
  <si>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</si>
  <si>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</si>
  <si>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</si>
  <si>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</si>
  <si>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</si>
  <si>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</si>
  <si>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</si>
  <si>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</si>
  <si>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</si>
  <si>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</si>
  <si>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</si>
  <si>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</si>
  <si>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</si>
  <si>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</si>
  <si>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</si>
  <si>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</si>
  <si>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</si>
  <si>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</si>
  <si>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</si>
  <si>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</si>
  <si>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</si>
  <si>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</si>
  <si>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</si>
  <si>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</si>
  <si>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</si>
  <si>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</si>
  <si>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</si>
  <si>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</si>
  <si>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</si>
  <si>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</si>
  <si>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</si>
  <si>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</si>
  <si>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</si>
  <si>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</si>
  <si>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</si>
  <si>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</si>
  <si>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</si>
  <si>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</si>
  <si>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</si>
  <si>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</si>
  <si>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</si>
  <si>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</si>
  <si>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</si>
  <si>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</si>
  <si>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</si>
  <si>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</si>
  <si>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</si>
  <si>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</si>
  <si>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</si>
  <si>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</si>
  <si>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</si>
  <si>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</si>
  <si>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</si>
  <si>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</si>
  <si>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</si>
  <si>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</si>
  <si>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</si>
  <si>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</si>
  <si>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</si>
  <si>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</si>
  <si>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</si>
  <si>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</si>
  <si>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</si>
  <si>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</si>
  <si>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</si>
  <si>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</si>
  <si>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</si>
  <si>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</si>
  <si>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</si>
  <si>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</si>
  <si>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</si>
  <si>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</si>
  <si>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</si>
  <si>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</si>
  <si>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</si>
  <si>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</si>
  <si>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</si>
  <si>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</si>
  <si>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</si>
  <si>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</si>
  <si>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</si>
  <si>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</si>
  <si>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</si>
  <si>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</si>
  <si>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</si>
  <si>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</si>
  <si>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</si>
  <si>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</si>
  <si>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</si>
  <si>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</si>
  <si>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</si>
  <si>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</si>
  <si>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</si>
  <si>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</si>
  <si>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</si>
  <si>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</si>
  <si>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</si>
  <si>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</si>
  <si>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</si>
  <si>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</si>
  <si>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</si>
  <si>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</si>
  <si>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</si>
  <si>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</si>
  <si>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</si>
  <si>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</si>
  <si>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</si>
  <si>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</si>
  <si>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</si>
  <si>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</si>
  <si>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</si>
  <si>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</si>
  <si>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</si>
  <si>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</si>
  <si>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</si>
  <si>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</si>
  <si>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</si>
  <si>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</si>
  <si>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</si>
  <si>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</si>
  <si>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</si>
  <si>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</si>
  <si>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</si>
  <si>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</si>
  <si>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</si>
  <si>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</si>
  <si>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</si>
  <si>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</si>
  <si>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</si>
  <si>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</si>
  <si>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</si>
  <si>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</si>
  <si>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</si>
  <si>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</si>
  <si>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</si>
  <si>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</si>
  <si>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</si>
  <si>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</si>
  <si>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</si>
  <si>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</si>
  <si>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</si>
  <si>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</si>
  <si>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</si>
  <si>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</si>
  <si>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</si>
  <si>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</si>
  <si>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</si>
  <si>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</si>
  <si>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</si>
  <si>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</si>
  <si>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</si>
  <si>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</si>
  <si>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</si>
  <si>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</si>
  <si>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</si>
  <si>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</si>
  <si>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</si>
  <si>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</si>
  <si>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</si>
  <si>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</si>
  <si>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</si>
  <si>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</si>
  <si>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</si>
  <si>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</si>
  <si>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</si>
  <si>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</si>
  <si>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</si>
  <si>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</si>
  <si>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</si>
  <si>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</si>
  <si>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</si>
  <si>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</si>
  <si>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</si>
  <si>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</si>
  <si>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</si>
  <si>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</si>
  <si>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</si>
  <si>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</si>
  <si>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</si>
  <si>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</si>
  <si>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</si>
  <si>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</si>
  <si>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</si>
  <si>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</si>
  <si>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</si>
  <si>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</si>
  <si>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</si>
  <si>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</si>
  <si>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</si>
  <si>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</si>
  <si>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</si>
  <si>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</si>
  <si>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</si>
  <si>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</si>
  <si>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</si>
  <si>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</si>
  <si>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</si>
  <si>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</si>
  <si>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</si>
  <si>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</si>
  <si>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</si>
  <si>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</si>
  <si>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</si>
  <si>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</si>
  <si>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</si>
  <si>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</si>
  <si>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</si>
  <si>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</si>
  <si>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</si>
  <si>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</si>
  <si>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</si>
  <si>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</si>
  <si>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</si>
  <si>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</si>
  <si>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</si>
  <si>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</si>
  <si>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</si>
  <si>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</si>
  <si>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</si>
  <si>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</si>
  <si>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</si>
  <si>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</si>
  <si>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</si>
  <si>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</si>
  <si>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</si>
  <si>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</si>
  <si>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</si>
  <si>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</si>
  <si>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</si>
  <si>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</si>
  <si>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</si>
  <si>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</si>
  <si>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</si>
  <si>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</si>
  <si>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</si>
  <si>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</si>
  <si>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</si>
  <si>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</si>
  <si>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</si>
  <si>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</si>
  <si>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</si>
  <si>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</si>
  <si>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</si>
  <si>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</si>
  <si>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</si>
  <si>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</si>
  <si>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</si>
  <si>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</si>
  <si>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</si>
  <si>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</si>
  <si>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</si>
  <si>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</si>
  <si>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</si>
  <si>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</si>
  <si>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</si>
  <si>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</si>
  <si>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</si>
  <si>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</si>
  <si>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</si>
  <si>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</si>
  <si>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</si>
  <si>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</si>
  <si>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</si>
  <si>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</si>
  <si>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</si>
  <si>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</si>
  <si>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</si>
  <si>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</si>
  <si>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</si>
  <si>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</si>
  <si>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</si>
  <si>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</si>
  <si>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</si>
  <si>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</si>
  <si>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</si>
  <si>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</si>
  <si>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</si>
  <si>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</si>
  <si>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</si>
  <si>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</si>
  <si>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</si>
  <si>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</si>
  <si>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</si>
  <si>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</si>
  <si>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</si>
  <si>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</si>
  <si>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</si>
  <si>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</si>
  <si>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</si>
  <si>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</si>
  <si>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</si>
  <si>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</si>
  <si>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</si>
  <si>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</si>
  <si>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</si>
  <si>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</si>
  <si>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</si>
  <si>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</si>
  <si>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</si>
  <si>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</si>
  <si>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</si>
  <si>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</si>
  <si>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</si>
  <si>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</si>
  <si>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</si>
  <si>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</si>
  <si>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</si>
  <si>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</si>
  <si>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</si>
  <si>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</si>
  <si>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</si>
  <si>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</si>
  <si>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</si>
  <si>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</si>
  <si>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</si>
  <si>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</si>
  <si>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</si>
  <si>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</si>
  <si>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</si>
  <si>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</si>
  <si>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</si>
  <si>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</si>
  <si>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</si>
  <si>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</si>
  <si>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</si>
  <si>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</si>
  <si>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</si>
  <si>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</si>
  <si>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</si>
  <si>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</si>
  <si>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</si>
  <si>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</si>
  <si>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</si>
  <si>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</si>
  <si>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</si>
  <si>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</si>
  <si>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</si>
  <si>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</si>
  <si>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</si>
  <si>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</si>
  <si>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</si>
  <si>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</si>
  <si>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</si>
  <si>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</si>
  <si>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</si>
  <si>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</si>
  <si>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</si>
  <si>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</si>
  <si>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</si>
  <si>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</si>
  <si>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</si>
  <si>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</si>
  <si>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</si>
  <si>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</si>
  <si>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</si>
  <si>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</si>
  <si>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</si>
  <si>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</si>
  <si>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</si>
  <si>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</si>
  <si>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</si>
  <si>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</si>
  <si>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</si>
  <si>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</si>
  <si>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</si>
  <si>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</si>
  <si>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</si>
  <si>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</si>
  <si>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</si>
  <si>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</si>
  <si>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</si>
  <si>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</si>
  <si>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</si>
  <si>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</si>
  <si>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</si>
  <si>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</si>
  <si>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</si>
  <si>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</si>
  <si>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</si>
  <si>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</si>
  <si>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</si>
  <si>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</si>
  <si>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</si>
  <si>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</si>
  <si>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</si>
  <si>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</si>
  <si>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</si>
  <si>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</si>
  <si>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</si>
  <si>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</si>
  <si>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</si>
  <si>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</si>
  <si>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</si>
  <si>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</si>
  <si>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</si>
  <si>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</si>
  <si>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</si>
  <si>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</si>
  <si>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</si>
  <si>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</si>
  <si>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</si>
  <si>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</si>
  <si>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</si>
  <si>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</si>
  <si>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</si>
  <si>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</si>
  <si>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</si>
  <si>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</si>
  <si>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</si>
  <si>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</si>
  <si>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</si>
  <si>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</si>
  <si>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</si>
  <si>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</si>
  <si>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</si>
  <si>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</si>
  <si>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</si>
  <si>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</si>
  <si>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</si>
  <si>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</si>
  <si>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</si>
  <si>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</si>
  <si>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</si>
  <si>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</si>
  <si>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</si>
  <si>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</si>
  <si>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</si>
  <si>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</si>
  <si>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</si>
  <si>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</si>
  <si>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</si>
  <si>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</si>
  <si>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</si>
  <si>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</si>
  <si>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</si>
  <si>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</si>
  <si>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</si>
  <si>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</si>
  <si>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</si>
  <si>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</si>
  <si>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</si>
  <si>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</si>
  <si>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</si>
  <si>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</si>
  <si>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</si>
  <si>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</si>
  <si>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</si>
  <si>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</si>
  <si>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</si>
  <si>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</si>
  <si>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</si>
  <si>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</si>
  <si>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</si>
  <si>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</si>
  <si>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</si>
  <si>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</si>
  <si>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</si>
  <si>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</si>
  <si>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</si>
  <si>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</si>
  <si>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</si>
  <si>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</si>
  <si>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</si>
  <si>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</si>
  <si>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</si>
  <si>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</si>
  <si>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</si>
  <si>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</si>
  <si>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</si>
  <si>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</si>
  <si>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</si>
  <si>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</si>
  <si>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</si>
  <si>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</si>
  <si>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</si>
  <si>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</si>
  <si>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</si>
  <si>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</si>
  <si>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</si>
  <si>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</si>
  <si>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</si>
  <si>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</si>
  <si>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</si>
  <si>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</si>
  <si>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</si>
  <si>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</si>
  <si>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</si>
  <si>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</si>
  <si>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</si>
  <si>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</si>
  <si>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</si>
  <si>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</si>
  <si>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</si>
  <si>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</si>
  <si>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</si>
  <si>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</si>
  <si>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</si>
  <si>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</si>
  <si>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</si>
  <si>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</si>
  <si>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</si>
  <si>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</si>
  <si>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</si>
  <si>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</si>
  <si>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</si>
  <si>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</si>
  <si>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</si>
  <si>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</si>
  <si>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</si>
  <si>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</si>
  <si>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</si>
  <si>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</si>
  <si>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</si>
  <si>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</si>
  <si>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</si>
  <si>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</si>
  <si>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</si>
  <si>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</si>
  <si>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</si>
  <si>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</si>
  <si>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</si>
  <si>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</si>
  <si>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</si>
  <si>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</si>
  <si>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</si>
  <si>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</si>
  <si>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</si>
  <si>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</si>
  <si>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</si>
  <si>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</si>
  <si>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</si>
  <si>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</si>
  <si>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</si>
  <si>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</si>
  <si>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</si>
  <si>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</si>
  <si>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</si>
  <si>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</si>
  <si>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</si>
  <si>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</si>
  <si>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</si>
  <si>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</si>
  <si>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</si>
  <si>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</si>
  <si>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</si>
  <si>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</si>
  <si>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</si>
  <si>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</si>
  <si>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</si>
  <si>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</si>
  <si>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</si>
  <si>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</si>
  <si>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</si>
  <si>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</si>
  <si>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</si>
  <si>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</si>
  <si>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</si>
  <si>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</si>
  <si>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</si>
  <si>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</si>
  <si>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</si>
  <si>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</si>
  <si>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</si>
  <si>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</si>
  <si>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</si>
  <si>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</si>
  <si>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</si>
  <si>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</si>
  <si>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</si>
  <si>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</si>
  <si>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</si>
  <si>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</si>
  <si>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</si>
  <si>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</si>
  <si>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</si>
  <si>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</si>
  <si>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</si>
  <si>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</si>
  <si>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</si>
  <si>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</si>
  <si>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</si>
  <si>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</si>
  <si>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</si>
  <si>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</si>
  <si>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</si>
  <si>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</si>
  <si>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</si>
  <si>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</si>
  <si>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</si>
  <si>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</si>
  <si>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</si>
  <si>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</si>
  <si>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</si>
  <si>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</si>
  <si>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</si>
  <si>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</si>
  <si>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</si>
  <si>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</si>
  <si>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</si>
  <si>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</si>
  <si>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</si>
  <si>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</si>
  <si>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</si>
  <si>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</si>
  <si>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</si>
  <si>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</si>
  <si>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</si>
  <si>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</si>
  <si>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</si>
  <si>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</si>
  <si>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</si>
  <si>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</si>
  <si>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</si>
  <si>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</si>
  <si>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</si>
  <si>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</si>
  <si>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</si>
  <si>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</si>
  <si>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</si>
  <si>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</si>
  <si>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</si>
  <si>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</si>
  <si>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</si>
  <si>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</si>
  <si>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</si>
  <si>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</si>
  <si>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</si>
  <si>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</si>
  <si>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</si>
  <si>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</si>
  <si>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</si>
  <si>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</si>
  <si>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</si>
  <si>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</si>
  <si>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</si>
  <si>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</si>
  <si>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</si>
  <si>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</si>
  <si>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</si>
  <si>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</si>
  <si>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</si>
  <si>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</si>
  <si>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</si>
  <si>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</si>
  <si>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</si>
  <si>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</si>
  <si>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</si>
  <si>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</si>
  <si>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</si>
  <si>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</si>
  <si>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</si>
  <si>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</si>
  <si>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</si>
  <si>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</si>
  <si>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</si>
  <si>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</si>
  <si>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</si>
  <si>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</si>
  <si>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</si>
  <si>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</si>
  <si>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</si>
  <si>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</si>
  <si>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</si>
  <si>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</si>
  <si>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</si>
  <si>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</si>
  <si>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</si>
  <si>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</si>
  <si>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</si>
  <si>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</si>
  <si>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</si>
  <si>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</si>
  <si>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</si>
  <si>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</si>
  <si>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</si>
  <si>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</si>
  <si>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</si>
  <si>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</si>
  <si>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</si>
  <si>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</si>
  <si>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</si>
  <si>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</si>
  <si>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</si>
  <si>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</si>
  <si>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</si>
  <si>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</si>
  <si>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</si>
  <si>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</si>
  <si>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</si>
  <si>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</si>
  <si>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</si>
  <si>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</si>
  <si>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</si>
  <si>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</si>
  <si>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</si>
  <si>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</si>
  <si>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</si>
  <si>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</si>
  <si>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</si>
  <si>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</si>
  <si>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</si>
  <si>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</si>
  <si>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</si>
  <si>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</si>
  <si>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</si>
  <si>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</si>
  <si>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</si>
  <si>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</si>
  <si>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</si>
  <si>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</si>
  <si>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</si>
  <si>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</si>
  <si>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</si>
  <si>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</si>
  <si>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</si>
  <si>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</si>
  <si>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</si>
  <si>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</si>
  <si>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</si>
  <si>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</si>
  <si>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</si>
  <si>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</si>
  <si>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</si>
  <si>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</si>
  <si>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</si>
  <si>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</si>
  <si>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</si>
  <si>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</si>
  <si>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</si>
  <si>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</si>
  <si>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</si>
  <si>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</si>
  <si>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</si>
  <si>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</si>
  <si>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</si>
  <si>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</si>
  <si>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</si>
  <si>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</si>
  <si>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</si>
  <si>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</si>
  <si>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</si>
  <si>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</si>
  <si>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</si>
  <si>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</si>
  <si>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</si>
  <si>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</si>
  <si>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</si>
  <si>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</si>
  <si>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</si>
  <si>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</si>
  <si>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</si>
  <si>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</si>
  <si>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</si>
  <si>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</si>
  <si>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</si>
  <si>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</si>
  <si>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</si>
  <si>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</si>
  <si>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</si>
  <si>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</si>
  <si>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</si>
  <si>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</si>
  <si>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</si>
  <si>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</si>
  <si>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</si>
  <si>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</si>
  <si>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</si>
  <si>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</si>
  <si>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</si>
  <si>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</si>
  <si>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</si>
  <si>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</si>
  <si>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</si>
  <si>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</si>
  <si>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</si>
  <si>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</si>
  <si>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</si>
  <si>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</si>
  <si>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</si>
  <si>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</si>
  <si>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</si>
  <si>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</si>
  <si>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</si>
  <si>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</si>
  <si>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</si>
  <si>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</si>
  <si>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</si>
  <si>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</si>
  <si>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</si>
  <si>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</si>
  <si>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</si>
  <si>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</si>
  <si>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</si>
  <si>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</si>
  <si>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</si>
  <si>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</si>
  <si>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</si>
  <si>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</si>
  <si>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</si>
  <si>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</si>
  <si>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</si>
  <si>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</si>
  <si>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</si>
  <si>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</si>
  <si>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</si>
  <si>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</si>
  <si>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</si>
  <si>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</si>
  <si>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</si>
  <si>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</si>
  <si>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</si>
  <si>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</si>
  <si>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</si>
  <si>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</si>
  <si>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</si>
  <si>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</si>
  <si>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</si>
  <si>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</si>
  <si>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</si>
  <si>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</si>
  <si>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</si>
  <si>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</si>
  <si>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</si>
  <si>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</si>
  <si>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</si>
  <si>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</si>
  <si>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</si>
  <si>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</si>
  <si>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</si>
  <si>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</si>
  <si>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</si>
  <si>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</si>
  <si>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</si>
  <si>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</si>
  <si>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</si>
  <si>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</si>
  <si>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</si>
  <si>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</si>
  <si>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</si>
  <si>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</si>
  <si>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</si>
  <si>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</si>
  <si>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</si>
  <si>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</si>
  <si>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</si>
  <si>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</si>
  <si>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</si>
  <si>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</si>
  <si>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</si>
  <si>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</si>
  <si>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</si>
  <si>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</si>
  <si>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</si>
  <si>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</si>
  <si>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</si>
  <si>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</si>
  <si>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</si>
  <si>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</si>
  <si>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</si>
  <si>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</si>
  <si>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</si>
  <si>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</si>
  <si>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</si>
  <si>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</si>
  <si>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</si>
  <si>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</si>
  <si>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</si>
  <si>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</si>
  <si>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</si>
  <si>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</si>
  <si>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</si>
  <si>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</si>
  <si>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</si>
  <si>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</si>
  <si>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</si>
  <si>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</si>
  <si>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</si>
  <si>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</si>
  <si>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</si>
  <si>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</si>
  <si>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</si>
  <si>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</si>
  <si>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</si>
  <si>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</si>
  <si>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</si>
  <si>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</si>
  <si>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</si>
  <si>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</si>
  <si>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</si>
  <si>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</si>
  <si>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</si>
  <si>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</si>
  <si>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</si>
  <si>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</si>
  <si>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</si>
  <si>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</si>
  <si>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</si>
  <si>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</si>
  <si>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</si>
  <si>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</si>
  <si>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</si>
  <si>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</si>
  <si>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</si>
  <si>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</si>
  <si>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</si>
  <si>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</si>
  <si>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</si>
  <si>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</si>
  <si>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</si>
  <si>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</si>
  <si>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</si>
  <si>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</si>
  <si>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</si>
  <si>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</si>
  <si>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</si>
  <si>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</si>
  <si>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</si>
  <si>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</si>
  <si>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</si>
  <si>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</si>
  <si>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</si>
  <si>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</si>
  <si>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</si>
  <si>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</si>
  <si>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</si>
  <si>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</si>
  <si>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</si>
  <si>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</si>
  <si>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</si>
  <si>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</si>
  <si>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</si>
  <si>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</si>
  <si>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</si>
  <si>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</si>
  <si>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</si>
  <si>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</si>
  <si>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</si>
  <si>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</si>
  <si>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</si>
  <si>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</si>
  <si>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</si>
  <si>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</si>
  <si>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</si>
  <si>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</si>
  <si>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</si>
  <si>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</si>
  <si>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</si>
  <si>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</si>
  <si>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</si>
  <si>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</si>
  <si>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</si>
  <si>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</si>
  <si>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</si>
  <si>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</si>
  <si>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</si>
  <si>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</si>
  <si>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</si>
  <si>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</si>
  <si>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</si>
  <si>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</si>
  <si>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</si>
  <si>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</si>
  <si>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</si>
  <si>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</si>
  <si>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</si>
  <si>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</si>
  <si>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</si>
  <si>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</si>
  <si>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</si>
  <si>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</si>
  <si>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</si>
  <si>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</si>
  <si>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</si>
  <si>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</si>
  <si>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</si>
  <si>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</si>
  <si>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</si>
  <si>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</si>
  <si>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</si>
  <si>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</si>
  <si>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</si>
  <si>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</si>
  <si>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</si>
  <si>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</si>
  <si>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</si>
  <si>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</si>
  <si>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</si>
  <si>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</si>
  <si>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</si>
  <si>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</si>
  <si>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</si>
  <si>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</si>
  <si>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</si>
  <si>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</si>
  <si>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</si>
  <si>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</si>
  <si>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</si>
  <si>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</si>
  <si>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</si>
  <si>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</si>
  <si>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</si>
  <si>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</si>
  <si>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</si>
  <si>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</si>
  <si>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</si>
  <si>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</si>
  <si>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</si>
  <si>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</si>
  <si>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</si>
  <si>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</si>
  <si>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</si>
  <si>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</si>
  <si>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</si>
  <si>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</si>
  <si>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</si>
  <si>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</si>
  <si>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</si>
  <si>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</si>
  <si>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</si>
  <si>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</si>
  <si>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</si>
  <si>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</si>
  <si>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</si>
  <si>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</si>
  <si>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</si>
  <si>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</si>
  <si>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</si>
  <si>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</si>
  <si>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</si>
  <si>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</si>
  <si>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</si>
  <si>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</si>
  <si>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</si>
  <si>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</si>
  <si>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</si>
  <si>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</si>
  <si>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</si>
  <si>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</si>
  <si>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</si>
  <si>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</si>
  <si>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</si>
  <si>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</si>
  <si>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</si>
  <si>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</si>
  <si>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</si>
  <si>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</si>
  <si>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</si>
  <si>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</si>
  <si>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</si>
  <si>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</si>
  <si>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</si>
  <si>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</si>
  <si>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</si>
  <si>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</si>
  <si>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</si>
  <si>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</si>
  <si>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</si>
  <si>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</si>
  <si>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</si>
  <si>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</si>
  <si>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</si>
  <si>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</si>
  <si>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</si>
  <si>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</si>
  <si>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</si>
  <si>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</si>
  <si>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</si>
  <si>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</si>
  <si>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</si>
  <si>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</si>
  <si>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</si>
  <si>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</si>
  <si>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</si>
  <si>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</si>
  <si>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</si>
  <si>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</si>
  <si>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</si>
  <si>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</si>
  <si>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</si>
  <si>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</si>
  <si>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</si>
  <si>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</si>
  <si>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</si>
  <si>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</si>
  <si>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</si>
  <si>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</si>
  <si>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</si>
  <si>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</si>
  <si>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</si>
  <si>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</si>
  <si>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</si>
  <si>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</si>
  <si>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</si>
  <si>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</si>
  <si>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</si>
  <si>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</si>
  <si>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</si>
  <si>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</si>
  <si>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</si>
  <si>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</si>
  <si>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</si>
  <si>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</si>
  <si>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</si>
  <si>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</si>
  <si>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</si>
  <si>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</si>
  <si>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</si>
  <si>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</si>
  <si>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</si>
  <si>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</si>
  <si>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</si>
  <si>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</si>
  <si>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</si>
  <si>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</si>
  <si>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</si>
  <si>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</si>
  <si>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</si>
  <si>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</si>
  <si>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</si>
  <si>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</si>
  <si>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</si>
  <si>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</si>
  <si>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</si>
  <si>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</si>
  <si>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</si>
  <si>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</si>
  <si>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</si>
  <si>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</si>
  <si>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</si>
  <si>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</si>
  <si>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</si>
  <si>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</si>
  <si>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</si>
  <si>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</si>
  <si>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</si>
  <si>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</si>
  <si>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</si>
  <si>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</si>
  <si>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</si>
  <si>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</si>
  <si>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</si>
  <si>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</si>
  <si>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</si>
  <si>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</si>
  <si>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</si>
  <si>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</si>
  <si>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</si>
  <si>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</si>
  <si>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</si>
  <si>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</si>
  <si>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</si>
  <si>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</si>
  <si>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</si>
  <si>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</si>
  <si>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</si>
  <si>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</si>
  <si>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</si>
  <si>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</si>
  <si>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</si>
  <si>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</si>
  <si>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</si>
  <si>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</si>
  <si>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</si>
  <si>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</si>
  <si>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</si>
  <si>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</si>
  <si>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</si>
  <si>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</si>
  <si>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</si>
  <si>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</si>
  <si>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</si>
  <si>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</si>
  <si>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</si>
  <si>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</si>
  <si>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</si>
  <si>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</si>
  <si>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</si>
  <si>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</si>
  <si>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</si>
  <si>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</si>
  <si>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</si>
  <si>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</si>
  <si>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</si>
  <si>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</si>
  <si>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</si>
  <si>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</si>
  <si>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</si>
  <si>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</si>
  <si>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</si>
  <si>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</si>
  <si>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</si>
  <si>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</si>
  <si>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</si>
  <si>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</si>
  <si>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</si>
  <si>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</si>
  <si>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</si>
  <si>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</si>
  <si>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</si>
  <si>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</si>
  <si>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</si>
  <si>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</si>
  <si>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</si>
  <si>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</si>
  <si>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</si>
  <si>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</si>
  <si>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</si>
  <si>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</si>
  <si>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</si>
  <si>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</si>
  <si>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</si>
  <si>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</si>
  <si>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</si>
  <si>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</si>
  <si>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</si>
  <si>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</si>
  <si>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</si>
  <si>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</si>
  <si>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</si>
  <si>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</si>
  <si>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</si>
  <si>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</si>
  <si>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</si>
  <si>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</si>
  <si>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</si>
  <si>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</si>
  <si>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</si>
  <si>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</si>
  <si>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</si>
  <si>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</si>
  <si>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</si>
  <si>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</si>
  <si>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</si>
  <si>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</si>
  <si>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</si>
  <si>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</si>
  <si>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</si>
  <si>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</si>
  <si>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</si>
  <si>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</si>
  <si>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</si>
  <si>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</si>
  <si>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</si>
  <si>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</si>
  <si>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</si>
  <si>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</si>
  <si>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</si>
  <si>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</si>
  <si>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</si>
  <si>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</si>
  <si>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</si>
  <si>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</si>
  <si>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</si>
  <si>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</si>
  <si>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</si>
  <si>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</si>
  <si>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</si>
  <si>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</si>
  <si>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</si>
  <si>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</si>
  <si>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</si>
  <si>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</si>
  <si>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</si>
  <si>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</si>
  <si>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</si>
  <si>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</si>
  <si>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</si>
  <si>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</si>
  <si>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</si>
  <si>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</si>
  <si>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</si>
  <si>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</si>
  <si>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</si>
  <si>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</si>
  <si>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</si>
  <si>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</si>
  <si>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</si>
  <si>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</si>
  <si>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</si>
  <si>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</si>
  <si>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</si>
  <si>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</si>
  <si>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</si>
  <si>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</si>
  <si>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</si>
  <si>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</si>
  <si>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</si>
  <si>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</si>
  <si>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</si>
  <si>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</si>
  <si>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</si>
  <si>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</si>
  <si>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</si>
  <si>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</si>
  <si>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</si>
  <si>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</si>
  <si>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</si>
  <si>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</si>
  <si>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</si>
  <si>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</si>
  <si>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</si>
  <si>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</si>
  <si>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</si>
  <si>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</si>
  <si>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</si>
  <si>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</si>
  <si>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</si>
  <si>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</si>
  <si>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</si>
  <si>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</si>
  <si>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</si>
  <si>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</si>
  <si>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</si>
  <si>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</si>
  <si>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</si>
  <si>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</si>
  <si>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</si>
  <si>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</si>
  <si>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</si>
  <si>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</si>
  <si>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</si>
  <si>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</si>
  <si>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</si>
  <si>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</si>
  <si>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</si>
  <si>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</si>
  <si>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</si>
  <si>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</si>
  <si>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</si>
  <si>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</si>
  <si>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</si>
  <si>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</si>
  <si>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</si>
  <si>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</si>
  <si>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</si>
  <si>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</si>
  <si>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</si>
  <si>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</si>
  <si>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</si>
  <si>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</si>
  <si>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</si>
  <si>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</si>
  <si>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</si>
  <si>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</si>
  <si>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</si>
  <si>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</si>
  <si>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</si>
  <si>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</si>
  <si>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</si>
  <si>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</si>
  <si>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</si>
  <si>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</si>
  <si>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</si>
  <si>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</si>
  <si>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</si>
  <si>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</si>
  <si>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</si>
  <si>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</si>
  <si>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</si>
  <si>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</si>
  <si>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</si>
  <si>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</si>
  <si>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</si>
  <si>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</si>
  <si>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</si>
  <si>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</si>
  <si>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</si>
  <si>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</si>
  <si>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</si>
  <si>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</si>
  <si>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</si>
  <si>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</si>
  <si>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</si>
  <si>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</si>
  <si>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</si>
  <si>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</si>
  <si>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</si>
  <si>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</si>
  <si>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</si>
  <si>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</si>
  <si>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</si>
  <si>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</si>
  <si>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</si>
  <si>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</si>
  <si>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</si>
  <si>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</si>
  <si>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</si>
  <si>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</si>
  <si>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</si>
  <si>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</si>
  <si>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</si>
  <si>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</si>
  <si>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</si>
  <si>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</si>
  <si>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</si>
  <si>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</si>
  <si>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</si>
  <si>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</si>
  <si>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</si>
  <si>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</si>
  <si>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</si>
  <si>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</si>
  <si>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</si>
  <si>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</si>
  <si>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</si>
  <si>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</si>
  <si>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</si>
  <si>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</si>
  <si>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</si>
  <si>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</si>
  <si>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</si>
  <si>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</si>
  <si>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</si>
  <si>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</si>
  <si>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</si>
  <si>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</si>
  <si>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</si>
  <si>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</si>
  <si>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</si>
  <si>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</si>
  <si>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</si>
  <si>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</si>
  <si>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</si>
  <si>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</si>
  <si>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</si>
  <si>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</si>
  <si>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</si>
  <si>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</si>
  <si>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</si>
  <si>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</si>
  <si>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</si>
  <si>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</si>
  <si>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</si>
  <si>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</si>
  <si>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</si>
  <si>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</si>
  <si>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</si>
  <si>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</si>
  <si>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</si>
  <si>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</si>
  <si>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</si>
  <si>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</si>
  <si>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</si>
  <si>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</si>
  <si>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</si>
  <si>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</si>
  <si>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</si>
  <si>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</si>
  <si>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</si>
  <si>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</si>
  <si>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</si>
  <si>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</si>
  <si>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</si>
  <si>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</si>
  <si>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</si>
  <si>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</si>
  <si>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</si>
  <si>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</si>
  <si>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</si>
  <si>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</si>
  <si>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</si>
  <si>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</si>
  <si>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</si>
  <si>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</si>
  <si>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</si>
  <si>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</si>
  <si>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</si>
  <si>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</si>
  <si>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</si>
  <si>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</si>
  <si>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</si>
  <si>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</si>
  <si>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</si>
  <si>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</si>
  <si>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</si>
  <si>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</si>
  <si>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</si>
  <si>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</si>
  <si>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</si>
  <si>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</si>
  <si>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</si>
  <si>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</si>
  <si>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</si>
  <si>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</si>
  <si>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</si>
  <si>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</si>
  <si>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</si>
  <si>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</si>
  <si>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</si>
  <si>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</si>
  <si>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</si>
  <si>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</si>
  <si>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</si>
  <si>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</si>
  <si>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</si>
  <si>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</si>
  <si>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</si>
  <si>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</si>
  <si>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</si>
  <si>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</si>
  <si>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</si>
  <si>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</si>
  <si>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</si>
  <si>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</si>
  <si>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</si>
  <si>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</si>
  <si>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</si>
  <si>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</si>
  <si>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</si>
  <si>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</si>
  <si>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</si>
  <si>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</si>
  <si>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</si>
  <si>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</si>
  <si>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</si>
  <si>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</si>
  <si>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</si>
  <si>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</si>
  <si>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</si>
  <si>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</si>
  <si>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</si>
  <si>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</si>
  <si>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</si>
  <si>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</si>
  <si>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</si>
  <si>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</si>
  <si>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</si>
  <si>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</si>
  <si>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</si>
  <si>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</si>
  <si>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</si>
  <si>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</si>
  <si>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</si>
  <si>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</si>
  <si>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</si>
  <si>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</si>
  <si>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</si>
  <si>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</si>
  <si>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</si>
  <si>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</si>
  <si>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</si>
  <si>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</si>
  <si>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</si>
  <si>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</si>
  <si>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</si>
  <si>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</si>
  <si>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</si>
  <si>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</si>
  <si>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</si>
  <si>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</si>
  <si>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</si>
  <si>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</si>
  <si>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</si>
  <si>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</si>
  <si>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</si>
  <si>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</si>
  <si>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</si>
  <si>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</si>
  <si>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</si>
  <si>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</si>
  <si>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</si>
  <si>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</si>
  <si>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</si>
  <si>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</si>
  <si>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</si>
  <si>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</si>
  <si>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</si>
  <si>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</si>
  <si>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</si>
  <si>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</si>
  <si>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</si>
  <si>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</si>
  <si>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</si>
  <si>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</si>
  <si>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</si>
  <si>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</si>
  <si>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</si>
  <si>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</si>
  <si>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</si>
  <si>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</si>
  <si>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</si>
  <si>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</si>
  <si>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</si>
  <si>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</si>
  <si>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</si>
  <si>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</si>
  <si>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</si>
  <si>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</si>
  <si>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</si>
  <si>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</si>
  <si>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</si>
  <si>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</si>
  <si>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</si>
  <si>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</si>
  <si>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</si>
  <si>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</si>
  <si>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</si>
  <si>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</si>
  <si>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</si>
  <si>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</si>
  <si>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</si>
  <si>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</si>
  <si>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</si>
  <si>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</si>
  <si>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</si>
  <si>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</si>
  <si>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</si>
  <si>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</si>
  <si>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</si>
  <si>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</si>
  <si>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</si>
  <si>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</si>
  <si>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</si>
  <si>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</si>
  <si>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</si>
  <si>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</si>
  <si>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</si>
  <si>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</si>
  <si>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</si>
  <si>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</si>
  <si>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</si>
  <si>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</si>
  <si>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</si>
  <si>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</si>
  <si>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</si>
  <si>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</si>
  <si>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</si>
  <si>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</si>
  <si>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</si>
  <si>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</si>
  <si>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</si>
  <si>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</si>
  <si>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</si>
  <si>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</si>
  <si>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</si>
  <si>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</si>
  <si>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</si>
  <si>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</si>
  <si>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</si>
  <si>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</si>
  <si>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</si>
  <si>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</si>
  <si>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</si>
  <si>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</si>
  <si>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</si>
  <si>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</si>
  <si>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</si>
  <si>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</si>
  <si>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</si>
  <si>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</si>
  <si>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</si>
  <si>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</si>
  <si>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</si>
  <si>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</si>
  <si>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</si>
  <si>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</si>
  <si>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</si>
  <si>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</si>
  <si>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</si>
  <si>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</si>
  <si>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</si>
  <si>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</si>
  <si>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</si>
  <si>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</si>
  <si>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</si>
  <si>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</si>
  <si>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</si>
  <si>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</si>
  <si>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</si>
  <si>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</si>
  <si>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</si>
  <si>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</si>
  <si>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</si>
  <si>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</si>
  <si>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</si>
  <si>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</si>
  <si>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</si>
  <si>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</si>
  <si>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</si>
  <si>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</si>
  <si>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</si>
  <si>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</si>
  <si>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</si>
  <si>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</si>
  <si>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</si>
  <si>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</si>
  <si>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</si>
  <si>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</si>
  <si>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</si>
  <si>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</si>
  <si>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</si>
  <si>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</si>
  <si>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</si>
  <si>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</si>
  <si>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</si>
  <si>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</si>
  <si>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</si>
  <si>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</si>
  <si>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</si>
  <si>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</si>
  <si>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</si>
  <si>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</si>
  <si>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</si>
  <si>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</si>
  <si>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</si>
  <si>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</si>
  <si>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</si>
  <si>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</si>
  <si>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</si>
  <si>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</si>
  <si>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</si>
  <si>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</si>
  <si>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</si>
  <si>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</si>
  <si>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</si>
  <si>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</si>
  <si>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</si>
  <si>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</si>
  <si>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</si>
  <si>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</si>
  <si>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</si>
  <si>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</si>
  <si>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</si>
  <si>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</si>
  <si>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</si>
  <si>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</si>
  <si>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</si>
  <si>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</si>
  <si>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</si>
  <si>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</si>
  <si>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</si>
  <si>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</si>
  <si>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</si>
  <si>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</si>
  <si>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</si>
  <si>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</si>
  <si>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</si>
  <si>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</si>
  <si>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</si>
  <si>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</si>
  <si>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</si>
  <si>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</si>
  <si>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</si>
  <si>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</si>
  <si>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</si>
  <si>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</si>
  <si>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</si>
  <si>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</si>
  <si>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</si>
  <si>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</si>
  <si>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</si>
  <si>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</si>
  <si>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</si>
  <si>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</si>
  <si>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</si>
  <si>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</si>
  <si>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</si>
  <si>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</si>
  <si>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</si>
  <si>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</si>
  <si>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</si>
  <si>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</si>
  <si>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</si>
  <si>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</si>
  <si>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</si>
  <si>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</si>
  <si>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</si>
  <si>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</si>
  <si>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</si>
  <si>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</si>
  <si>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</si>
  <si>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</si>
  <si>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</si>
  <si>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</si>
  <si>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</si>
  <si>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</si>
  <si>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</si>
  <si>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</si>
  <si>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</si>
  <si>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</si>
  <si>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</si>
  <si>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</si>
  <si>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</si>
  <si>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</si>
  <si>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</si>
  <si>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</si>
  <si>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</si>
  <si>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</si>
  <si>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</si>
  <si>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</si>
  <si>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</si>
  <si>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</si>
  <si>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</si>
  <si>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</si>
  <si>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</si>
  <si>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</si>
  <si>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</si>
  <si>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</si>
  <si>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</si>
  <si>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</si>
  <si>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</si>
  <si>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</si>
  <si>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</si>
  <si>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</si>
  <si>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</si>
  <si>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</si>
  <si>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</si>
  <si>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</si>
  <si>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</si>
  <si>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</si>
  <si>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</si>
  <si>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</si>
  <si>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</si>
  <si>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</si>
  <si>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</si>
  <si>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</si>
  <si>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</si>
  <si>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</si>
  <si>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</si>
  <si>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</si>
  <si>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</si>
  <si>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</si>
  <si>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</si>
  <si>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</si>
  <si>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</si>
  <si>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</si>
  <si>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</si>
  <si>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</si>
  <si>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</si>
  <si>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</si>
  <si>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</si>
  <si>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</si>
  <si>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</si>
  <si>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</si>
  <si>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</si>
  <si>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</si>
  <si>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</si>
  <si>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</si>
  <si>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</si>
  <si>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</si>
  <si>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</si>
  <si>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</si>
  <si>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</si>
  <si>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</si>
  <si>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</si>
  <si>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</si>
  <si>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</si>
  <si>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</si>
  <si>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</si>
  <si>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</si>
  <si>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</si>
  <si>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</si>
  <si>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</si>
  <si>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</si>
  <si>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</si>
  <si>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</si>
  <si>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</si>
  <si>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</si>
  <si>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</si>
  <si>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</si>
  <si>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</si>
  <si>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</si>
  <si>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</si>
  <si>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</si>
  <si>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</si>
  <si>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</si>
  <si>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</si>
  <si>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</si>
  <si>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</si>
  <si>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</si>
  <si>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</si>
  <si>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</si>
  <si>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</si>
  <si>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</si>
  <si>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</si>
  <si>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</si>
  <si>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</si>
  <si>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</si>
  <si>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</si>
  <si>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</si>
  <si>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</si>
  <si>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</si>
  <si>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</si>
  <si>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</si>
  <si>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</si>
  <si>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</si>
  <si>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</si>
  <si>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</si>
  <si>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</si>
  <si>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</si>
  <si>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</si>
  <si>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</si>
  <si>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</si>
  <si>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</si>
  <si>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</si>
  <si>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</si>
  <si>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</si>
  <si>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</si>
  <si>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</si>
  <si>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</si>
  <si>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</si>
  <si>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</si>
  <si>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</si>
  <si>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</si>
  <si>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</si>
  <si>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</si>
  <si>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</si>
  <si>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</si>
  <si>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</si>
  <si>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</si>
  <si>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</si>
  <si>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</si>
  <si>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</si>
  <si>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</si>
  <si>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</si>
  <si>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</si>
  <si>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</si>
  <si>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</si>
  <si>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</si>
  <si>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</si>
  <si>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</si>
  <si>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</si>
  <si>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</si>
  <si>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</si>
  <si>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</si>
  <si>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</si>
  <si>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</si>
  <si>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</si>
  <si>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</si>
  <si>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</si>
  <si>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</si>
  <si>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</si>
  <si>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</si>
  <si>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</si>
  <si>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</si>
  <si>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</si>
  <si>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</si>
  <si>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</si>
  <si>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</si>
  <si>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</si>
  <si>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</si>
  <si>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</si>
  <si>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</si>
  <si>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</si>
  <si>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</si>
  <si>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</si>
  <si>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</si>
  <si>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</si>
  <si>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</si>
  <si>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</si>
  <si>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</si>
  <si>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</si>
  <si>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</si>
  <si>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</si>
  <si>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</si>
  <si>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</si>
  <si>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</si>
  <si>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</si>
  <si>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</si>
  <si>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</si>
  <si>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</si>
  <si>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</si>
  <si>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</si>
  <si>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</si>
  <si>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</si>
  <si>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</si>
  <si>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</si>
  <si>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</si>
  <si>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</si>
  <si>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</si>
  <si>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</si>
  <si>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</si>
  <si>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</si>
  <si>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</si>
  <si>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</si>
  <si>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</si>
  <si>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</si>
  <si>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</si>
  <si>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</si>
  <si>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</si>
  <si>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</si>
  <si>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</si>
  <si>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</si>
  <si>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</si>
  <si>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</si>
  <si>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</si>
  <si>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</si>
  <si>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</si>
  <si>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</si>
  <si>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</si>
  <si>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</si>
  <si>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</si>
  <si>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</si>
  <si>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</si>
  <si>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</si>
  <si>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</si>
  <si>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</si>
  <si>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</si>
  <si>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</si>
  <si>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</si>
  <si>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</si>
  <si>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</si>
  <si>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</si>
  <si>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</si>
  <si>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</si>
  <si>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</si>
  <si>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</si>
  <si>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</si>
  <si>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</si>
  <si>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</si>
  <si>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</si>
  <si>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</si>
  <si>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</si>
  <si>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</si>
  <si>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</si>
  <si>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</si>
  <si>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</si>
  <si>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</si>
  <si>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</si>
  <si>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</si>
  <si>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</si>
  <si>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</si>
  <si>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</si>
  <si>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</si>
  <si>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</si>
  <si>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</si>
  <si>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</si>
  <si>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</si>
  <si>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</si>
  <si>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</si>
  <si>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</si>
  <si>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</si>
  <si>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</si>
  <si>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</si>
  <si>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</si>
  <si>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</si>
  <si>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</si>
  <si>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</si>
  <si>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</si>
  <si>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</si>
  <si>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</si>
  <si>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</si>
  <si>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</si>
  <si>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</si>
  <si>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</si>
  <si>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</si>
  <si>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</si>
  <si>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</si>
  <si>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</si>
  <si>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</si>
  <si>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</si>
  <si>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</si>
  <si>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</si>
  <si>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</si>
  <si>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</si>
  <si>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</si>
  <si>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</si>
  <si>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</si>
  <si>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</si>
  <si>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</si>
  <si>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</si>
  <si>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</si>
  <si>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</si>
  <si>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</si>
  <si>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</si>
  <si>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</si>
  <si>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</si>
  <si>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</si>
  <si>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</si>
  <si>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</si>
  <si>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</si>
  <si>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</si>
  <si>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</si>
  <si>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</si>
  <si>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</si>
  <si>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</si>
  <si>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</si>
  <si>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</si>
  <si>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</si>
  <si>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</si>
  <si>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</si>
  <si>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</si>
  <si>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</si>
  <si>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</si>
  <si>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</si>
  <si>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</si>
  <si>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</si>
  <si>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</si>
  <si>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</si>
  <si>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</si>
  <si>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</si>
  <si>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</si>
  <si>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</si>
  <si>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</si>
  <si>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</si>
  <si>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</si>
  <si>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</si>
  <si>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</si>
  <si>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</si>
  <si>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</si>
  <si>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</si>
  <si>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</si>
  <si>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</si>
  <si>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</si>
  <si>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</si>
  <si>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</si>
  <si>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</si>
  <si>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</si>
  <si>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</si>
  <si>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</si>
  <si>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</si>
  <si>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</si>
  <si>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</si>
  <si>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</si>
  <si>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</si>
  <si>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</si>
  <si>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</si>
  <si>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</si>
  <si>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</si>
  <si>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</si>
  <si>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</si>
  <si>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</si>
  <si>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</si>
  <si>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</si>
  <si>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</si>
  <si>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</si>
  <si>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</si>
  <si>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</si>
  <si>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</si>
  <si>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</si>
  <si>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</si>
  <si>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</si>
  <si>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</si>
  <si>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</si>
  <si>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</si>
  <si>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</si>
  <si>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</si>
  <si>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</si>
  <si>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</si>
  <si>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</si>
  <si>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</si>
  <si>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</si>
  <si>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</si>
  <si>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</si>
  <si>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</si>
  <si>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</si>
  <si>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</si>
  <si>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</si>
  <si>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</si>
  <si>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</si>
  <si>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</si>
  <si>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</si>
  <si>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</si>
  <si>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</si>
  <si>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</si>
  <si>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</si>
  <si>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</si>
  <si>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</si>
  <si>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</si>
  <si>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</si>
  <si>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</si>
  <si>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</si>
  <si>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</si>
  <si>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</si>
  <si>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</si>
  <si>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</si>
  <si>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</si>
  <si>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</si>
  <si>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</si>
  <si>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</si>
  <si>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</si>
  <si>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</si>
  <si>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</si>
  <si>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</si>
  <si>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</si>
  <si>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</si>
  <si>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</si>
  <si>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</si>
  <si>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</si>
  <si>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</si>
  <si>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</si>
  <si>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</si>
  <si>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</si>
  <si>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</si>
  <si>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</si>
  <si>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</si>
  <si>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</si>
  <si>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</si>
  <si>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</si>
  <si>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</si>
  <si>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</si>
  <si>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</si>
  <si>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</si>
  <si>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</si>
  <si>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</si>
  <si>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</si>
  <si>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</si>
  <si>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</si>
  <si>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</si>
  <si>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</si>
  <si>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</si>
  <si>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</si>
  <si>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</si>
  <si>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</si>
  <si>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</si>
  <si>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</si>
  <si>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</si>
  <si>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</si>
  <si>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</si>
  <si>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</si>
  <si>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</si>
  <si>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</si>
  <si>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</si>
  <si>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</si>
  <si>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</si>
  <si>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</si>
  <si>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</si>
  <si>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</si>
  <si>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</si>
  <si>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</si>
  <si>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</si>
  <si>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</si>
  <si>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</si>
  <si>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</si>
  <si>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</si>
  <si>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</si>
  <si>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</si>
  <si>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</si>
  <si>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</si>
  <si>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</si>
  <si>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</si>
  <si>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</si>
  <si>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</si>
  <si>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</si>
  <si>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</si>
  <si>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</si>
  <si>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</si>
  <si>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</si>
  <si>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</si>
  <si>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</si>
  <si>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</si>
  <si>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</si>
  <si>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</si>
  <si>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</si>
  <si>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</si>
  <si>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</si>
  <si>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</si>
  <si>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</si>
  <si>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</si>
  <si>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</si>
  <si>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</si>
  <si>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</si>
  <si>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</si>
  <si>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</si>
  <si>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</si>
  <si>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</si>
  <si>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</si>
  <si>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</si>
  <si>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</si>
  <si>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</si>
  <si>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</si>
  <si>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</si>
  <si>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</si>
  <si>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</si>
  <si>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</si>
  <si>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</si>
  <si>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</si>
  <si>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</si>
  <si>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</si>
  <si>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</si>
  <si>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</si>
  <si>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</si>
  <si>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</si>
  <si>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</si>
  <si>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</si>
  <si>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</si>
  <si>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</si>
  <si>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</si>
  <si>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</si>
  <si>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</si>
  <si>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</si>
  <si>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</si>
  <si>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</si>
  <si>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</si>
  <si>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</si>
  <si>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</si>
  <si>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</si>
  <si>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</si>
  <si>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</si>
  <si>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</si>
  <si>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</si>
  <si>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</si>
  <si>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</si>
  <si>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</si>
  <si>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</si>
  <si>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</si>
  <si>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</si>
  <si>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</si>
  <si>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</si>
  <si>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</si>
  <si>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</si>
  <si>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</si>
  <si>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</si>
  <si>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</si>
  <si>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</si>
  <si>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</si>
  <si>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</si>
  <si>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</si>
  <si>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</si>
  <si>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</si>
  <si>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</si>
  <si>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</si>
  <si>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</si>
  <si>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</si>
  <si>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</si>
  <si>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</si>
  <si>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</si>
  <si>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</si>
  <si>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</si>
  <si>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</si>
  <si>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</si>
  <si>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</si>
  <si>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</si>
  <si>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</si>
  <si>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</si>
  <si>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</si>
  <si>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</si>
  <si>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</si>
  <si>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</si>
  <si>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</si>
  <si>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</si>
  <si>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</si>
  <si>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</si>
  <si>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</si>
  <si>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</si>
  <si>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</si>
  <si>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</si>
  <si>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</si>
  <si>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</si>
  <si>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</si>
  <si>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</si>
  <si>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</si>
  <si>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</si>
  <si>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</si>
  <si>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</si>
  <si>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</si>
  <si>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</si>
  <si>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</si>
  <si>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</si>
  <si>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</si>
  <si>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</si>
  <si>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</si>
  <si>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</si>
  <si>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</si>
  <si>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</si>
  <si>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</si>
  <si>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</si>
  <si>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</si>
  <si>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</si>
  <si>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</si>
  <si>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</si>
  <si>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</si>
  <si>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</si>
  <si>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</si>
  <si>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</si>
  <si>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</si>
  <si>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</si>
  <si>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</si>
  <si>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</si>
  <si>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</si>
  <si>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</si>
  <si>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</si>
  <si>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</si>
  <si>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</si>
  <si>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</si>
  <si>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</si>
  <si>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</si>
  <si>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</si>
  <si>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</si>
  <si>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</si>
  <si>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</si>
  <si>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</si>
  <si>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</si>
  <si>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</si>
  <si>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</si>
  <si>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</si>
  <si>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</si>
  <si>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</si>
  <si>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</si>
  <si>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</si>
  <si>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</si>
  <si>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</si>
  <si>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</si>
  <si>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</si>
  <si>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</si>
  <si>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</si>
  <si>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</si>
  <si>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</si>
  <si>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</si>
  <si>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</si>
  <si>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</si>
  <si>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</si>
  <si>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</si>
  <si>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</si>
  <si>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</si>
  <si>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</si>
  <si>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</si>
  <si>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</si>
  <si>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</si>
  <si>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</si>
  <si>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</si>
  <si>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</si>
  <si>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</si>
  <si>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</si>
  <si>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</si>
  <si>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</si>
  <si>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</si>
  <si>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</si>
  <si>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</si>
  <si>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</si>
  <si>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</si>
  <si>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</si>
  <si>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</si>
  <si>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</si>
  <si>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</si>
  <si>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</si>
  <si>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</si>
  <si>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</si>
  <si>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</si>
  <si>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</si>
  <si>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</si>
  <si>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</si>
  <si>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</si>
  <si>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</si>
  <si>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</si>
  <si>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</si>
  <si>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</si>
  <si>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</si>
  <si>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</si>
  <si>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</si>
  <si>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</si>
  <si>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</si>
  <si>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</si>
  <si>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</si>
  <si>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</si>
  <si>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</si>
  <si>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</si>
  <si>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</si>
  <si>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</si>
  <si>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</si>
  <si>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</si>
  <si>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</si>
  <si>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</si>
  <si>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</si>
  <si>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</si>
  <si>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</si>
  <si>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</si>
  <si>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</si>
  <si>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</si>
  <si>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</si>
  <si>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</si>
  <si>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</si>
  <si>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</si>
  <si>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</si>
  <si>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</si>
  <si>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</si>
  <si>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</si>
  <si>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</si>
  <si>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</si>
  <si>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</si>
  <si>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</si>
  <si>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</si>
  <si>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</si>
  <si>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</si>
  <si>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</si>
  <si>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</si>
  <si>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</si>
  <si>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</si>
  <si>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</si>
  <si>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</si>
  <si>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</si>
  <si>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</si>
  <si>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</si>
  <si>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</si>
  <si>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</si>
  <si>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</si>
  <si>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</si>
  <si>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</si>
  <si>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</si>
  <si>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</si>
  <si>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</si>
  <si>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</si>
  <si>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</si>
  <si>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</si>
  <si>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</si>
  <si>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</si>
  <si>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</si>
  <si>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</si>
  <si>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</si>
  <si>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</si>
  <si>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</si>
  <si>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</si>
  <si>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</si>
  <si>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</si>
  <si>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</si>
  <si>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</si>
  <si>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</si>
  <si>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</si>
  <si>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</si>
  <si>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</si>
  <si>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</si>
  <si>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</si>
  <si>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</si>
  <si>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</si>
  <si>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</si>
  <si>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</si>
  <si>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</si>
  <si>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</si>
  <si>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</si>
  <si>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</si>
  <si>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</si>
  <si>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</si>
  <si>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</si>
  <si>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</si>
  <si>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</si>
  <si>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</si>
  <si>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</si>
  <si>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</si>
  <si>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</si>
  <si>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</si>
  <si>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</si>
  <si>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</si>
  <si>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</si>
  <si>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</si>
  <si>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</si>
  <si>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</si>
  <si>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</si>
  <si>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</si>
  <si>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</si>
  <si>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</si>
  <si>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</si>
  <si>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</si>
  <si>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</si>
  <si>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</si>
  <si>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</si>
  <si>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</si>
  <si>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</si>
  <si>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</si>
  <si>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</si>
  <si>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</si>
  <si>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</si>
  <si>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</si>
  <si>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</si>
  <si>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</si>
  <si>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</si>
  <si>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</si>
  <si>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</si>
  <si>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</si>
  <si>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</si>
  <si>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</si>
  <si>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</si>
  <si>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</si>
  <si>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</si>
  <si>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</si>
  <si>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</si>
  <si>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</si>
  <si>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</si>
  <si>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</si>
  <si>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</si>
  <si>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</si>
  <si>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</si>
  <si>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</si>
  <si>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</si>
  <si>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</si>
  <si>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</si>
  <si>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</si>
  <si>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</si>
  <si>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</si>
  <si>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</si>
  <si>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</si>
  <si>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</si>
  <si>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</si>
  <si>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</si>
  <si>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</si>
  <si>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</si>
  <si>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</si>
  <si>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</si>
  <si>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</si>
  <si>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</si>
  <si>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</si>
  <si>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</si>
  <si>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</si>
  <si>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</si>
  <si>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</si>
  <si>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</si>
  <si>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</si>
  <si>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</si>
  <si>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</si>
  <si>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</si>
  <si>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</si>
  <si>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</si>
  <si>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</si>
  <si>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</si>
  <si>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</si>
  <si>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</si>
  <si>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</si>
  <si>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</si>
  <si>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</si>
  <si>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</si>
  <si>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</si>
  <si>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</si>
  <si>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</si>
  <si>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</si>
  <si>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</si>
  <si>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</si>
  <si>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</si>
  <si>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</si>
  <si>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</si>
  <si>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</si>
  <si>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</si>
  <si>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</si>
  <si>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</si>
  <si>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</si>
  <si>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</si>
  <si>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</si>
  <si>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</si>
  <si>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</si>
  <si>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</si>
  <si>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</si>
  <si>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</si>
  <si>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</si>
  <si>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</si>
  <si>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</si>
  <si>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</si>
  <si>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</si>
  <si>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</si>
  <si>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</si>
  <si>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</si>
  <si>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</si>
  <si>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</si>
  <si>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</si>
  <si>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</si>
  <si>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</si>
  <si>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</si>
  <si>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</si>
  <si>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</si>
  <si>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</si>
  <si>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</si>
  <si>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</si>
  <si>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</si>
  <si>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</si>
  <si>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</si>
  <si>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</si>
  <si>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</si>
  <si>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</si>
  <si>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</si>
  <si>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</si>
  <si>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</si>
  <si>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</si>
  <si>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</si>
  <si>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</si>
  <si>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</si>
  <si>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</si>
  <si>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</si>
  <si>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</si>
  <si>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</si>
  <si>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</si>
  <si>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</si>
  <si>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</si>
  <si>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</si>
  <si>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</si>
  <si>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</si>
  <si>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</si>
  <si>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</si>
  <si>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</si>
  <si>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</si>
  <si>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</si>
  <si>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</si>
  <si>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</si>
  <si>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</si>
  <si>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</si>
  <si>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</si>
  <si>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</si>
  <si>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</si>
  <si>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</si>
  <si>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</si>
  <si>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</si>
  <si>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</si>
  <si>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</si>
  <si>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</si>
  <si>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</si>
  <si>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</si>
  <si>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</si>
  <si>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</si>
  <si>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</si>
  <si>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</si>
  <si>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</si>
  <si>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</si>
  <si>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</si>
  <si>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</si>
  <si>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</si>
  <si>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</si>
  <si>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</si>
  <si>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</si>
  <si>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</si>
  <si>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</si>
  <si>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</si>
  <si>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</si>
  <si>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</si>
  <si>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</si>
  <si>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</si>
  <si>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</si>
  <si>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</si>
  <si>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</si>
  <si>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</si>
  <si>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</si>
  <si>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</si>
  <si>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</si>
  <si>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</si>
  <si>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</si>
  <si>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</si>
  <si>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</si>
  <si>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</si>
  <si>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</si>
  <si>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</si>
  <si>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</si>
  <si>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</si>
  <si>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</si>
  <si>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</si>
  <si>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</si>
  <si>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</si>
  <si>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</si>
  <si>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</si>
  <si>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</si>
  <si>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</si>
  <si>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</si>
  <si>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</si>
  <si>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</si>
  <si>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</si>
  <si>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</si>
  <si>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</si>
  <si>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</si>
  <si>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</si>
  <si>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</si>
  <si>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</si>
  <si>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</si>
  <si>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</si>
  <si>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</si>
  <si>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</si>
  <si>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</si>
  <si>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</si>
  <si>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</si>
  <si>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</si>
  <si>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</si>
  <si>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</si>
  <si>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</si>
  <si>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</si>
  <si>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</si>
  <si>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</si>
  <si>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</si>
  <si>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</si>
  <si>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</si>
  <si>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</si>
  <si>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</si>
  <si>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</si>
  <si>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</si>
  <si>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</si>
  <si>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</si>
  <si>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</si>
  <si>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</si>
  <si>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</si>
  <si>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</si>
  <si>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</si>
  <si>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</si>
  <si>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</si>
  <si>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</si>
  <si>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</si>
  <si>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</si>
  <si>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</si>
  <si>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</si>
  <si>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</si>
  <si>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</si>
  <si>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</si>
  <si>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</si>
  <si>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</si>
  <si>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</si>
  <si>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</si>
  <si>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</si>
  <si>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</si>
  <si>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</si>
  <si>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</si>
  <si>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</si>
  <si>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</si>
  <si>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</si>
  <si>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</si>
  <si>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</si>
  <si>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</si>
  <si>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</si>
  <si>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</si>
  <si>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</si>
  <si>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</si>
  <si>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</si>
  <si>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</si>
  <si>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</si>
  <si>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</si>
  <si>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</si>
  <si>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</si>
  <si>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</si>
  <si>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</si>
  <si>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</si>
  <si>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</si>
  <si>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</si>
  <si>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</si>
  <si>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</si>
  <si>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</si>
  <si>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</si>
  <si>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</si>
  <si>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</si>
  <si>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</si>
  <si>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</si>
  <si>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</si>
  <si>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</si>
  <si>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</si>
  <si>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</si>
  <si>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</si>
  <si>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</si>
  <si>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</si>
  <si>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</si>
  <si>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</si>
  <si>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</si>
  <si>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</si>
  <si>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</si>
  <si>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</si>
  <si>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</si>
  <si>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</si>
  <si>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</si>
  <si>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</si>
  <si>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</si>
  <si>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</si>
  <si>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</si>
  <si>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</si>
  <si>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</si>
  <si>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</si>
  <si>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</si>
  <si>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</si>
  <si>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</si>
  <si>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</si>
  <si>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</si>
  <si>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</si>
  <si>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</si>
  <si>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</si>
  <si>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</si>
  <si>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</si>
  <si>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</si>
  <si>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</si>
  <si>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</si>
  <si>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</si>
  <si>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</si>
  <si>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</si>
  <si>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</si>
  <si>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</si>
  <si>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</si>
  <si>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</si>
  <si>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</si>
  <si>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</si>
  <si>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</si>
  <si>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</si>
  <si>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</si>
  <si>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</si>
  <si>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</si>
  <si>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</si>
  <si>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</si>
  <si>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</si>
  <si>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</si>
  <si>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</si>
  <si>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</si>
  <si>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</si>
  <si>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</si>
  <si>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</si>
  <si>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</si>
  <si>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</si>
  <si>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</si>
  <si>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</si>
  <si>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</si>
  <si>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</si>
  <si>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</si>
  <si>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</si>
  <si>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</si>
  <si>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</si>
  <si>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</si>
  <si>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</si>
  <si>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</si>
  <si>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</si>
  <si>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</si>
  <si>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</si>
  <si>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</si>
  <si>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</si>
  <si>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</si>
  <si>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</si>
  <si>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</si>
  <si>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</si>
  <si>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</si>
  <si>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</si>
  <si>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</si>
  <si>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</si>
  <si>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</si>
  <si>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</si>
  <si>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</si>
  <si>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</si>
  <si>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</si>
  <si>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</si>
  <si>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</si>
  <si>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</si>
  <si>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</si>
  <si>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</si>
  <si>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</si>
  <si>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</si>
  <si>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</si>
  <si>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</si>
  <si>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</si>
  <si>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</si>
  <si>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</si>
  <si>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</si>
  <si>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</si>
  <si>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</si>
  <si>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</si>
  <si>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</si>
  <si>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</si>
  <si>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</si>
  <si>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</si>
  <si>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</si>
  <si>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</si>
  <si>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</si>
  <si>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</si>
  <si>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</si>
  <si>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</si>
  <si>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</si>
  <si>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</si>
  <si>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</si>
  <si>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</si>
  <si>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</si>
  <si>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</si>
  <si>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</si>
  <si>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</si>
  <si>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</si>
  <si>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</si>
  <si>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</si>
  <si>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</si>
  <si>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</si>
  <si>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</si>
  <si>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</si>
  <si>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</si>
  <si>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</si>
  <si>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</si>
  <si>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</si>
  <si>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</si>
  <si>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</si>
  <si>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</si>
  <si>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</si>
  <si>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</si>
  <si>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</si>
  <si>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</si>
  <si>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</si>
  <si>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</si>
  <si>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</si>
  <si>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</si>
  <si>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</si>
  <si>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</si>
  <si>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</si>
  <si>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</si>
  <si>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</si>
  <si>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</si>
  <si>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</si>
  <si>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</si>
  <si>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</si>
  <si>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</si>
  <si>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</si>
  <si>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</si>
  <si>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</si>
  <si>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</si>
  <si>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</si>
  <si>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</si>
  <si>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</si>
  <si>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</si>
  <si>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</si>
  <si>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</si>
  <si>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</si>
  <si>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</si>
  <si>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</si>
  <si>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</si>
  <si>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</si>
  <si>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</si>
  <si>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</si>
  <si>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</si>
  <si>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</si>
  <si>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</si>
  <si>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</si>
  <si>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</si>
  <si>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</si>
  <si>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</si>
  <si>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</si>
  <si>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</si>
  <si>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</si>
  <si>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</si>
  <si>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</si>
  <si>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</si>
  <si>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</si>
  <si>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</si>
  <si>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</si>
  <si>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</si>
  <si>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</si>
  <si>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</si>
  <si>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</si>
  <si>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</si>
  <si>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</si>
  <si>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</si>
  <si>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</si>
  <si>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</si>
  <si>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</si>
  <si>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</si>
  <si>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</si>
  <si>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</si>
  <si>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</si>
  <si>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</si>
  <si>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</si>
  <si>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</si>
  <si>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</si>
  <si>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</si>
  <si>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</si>
  <si>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</si>
  <si>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</si>
  <si>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</si>
  <si>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</si>
  <si>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</si>
  <si>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</si>
  <si>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</si>
  <si>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</si>
  <si>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</si>
  <si>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</si>
  <si>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</si>
  <si>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</si>
  <si>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</si>
  <si>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</si>
  <si>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</si>
  <si>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</si>
  <si>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</si>
  <si>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</si>
  <si>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</si>
  <si>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</si>
  <si>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</si>
  <si>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</si>
  <si>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</si>
  <si>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</si>
  <si>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</si>
  <si>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</si>
  <si>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</si>
  <si>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</si>
  <si>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</si>
  <si>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</si>
  <si>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</si>
  <si>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</si>
  <si>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</si>
  <si>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</si>
  <si>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</si>
  <si>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</si>
  <si>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</si>
  <si>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</si>
  <si>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</si>
  <si>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</si>
  <si>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</si>
  <si>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</si>
  <si>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</si>
  <si>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</si>
  <si>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</si>
  <si>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</si>
  <si>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</si>
  <si>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</si>
  <si>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</si>
  <si>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</si>
  <si>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</si>
  <si>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</si>
  <si>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</si>
  <si>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</si>
  <si>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</si>
  <si>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</si>
  <si>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</si>
  <si>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</si>
  <si>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</si>
  <si>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</si>
  <si>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</si>
  <si>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</si>
  <si>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</si>
  <si>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</si>
  <si>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</si>
  <si>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</si>
  <si>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</si>
  <si>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</si>
  <si>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</si>
  <si>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</si>
  <si>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</si>
  <si>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</si>
  <si>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</si>
  <si>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</si>
  <si>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</si>
  <si>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</si>
  <si>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</si>
  <si>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</si>
  <si>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</si>
  <si>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</si>
  <si>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</si>
  <si>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</si>
  <si>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</si>
  <si>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</si>
  <si>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</si>
  <si>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</si>
  <si>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</si>
  <si>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</si>
  <si>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</si>
  <si>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</si>
  <si>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</si>
  <si>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</si>
  <si>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</si>
  <si>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</si>
  <si>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</si>
  <si>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</si>
  <si>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</si>
  <si>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</si>
  <si>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</si>
  <si>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</si>
  <si>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</si>
  <si>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</si>
  <si>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</si>
  <si>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</si>
  <si>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</si>
  <si>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</si>
  <si>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</si>
  <si>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</si>
  <si>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</si>
  <si>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</si>
  <si>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</si>
  <si>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</si>
  <si>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</si>
  <si>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</si>
  <si>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</si>
  <si>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</si>
  <si>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</si>
  <si>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</si>
  <si>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</si>
  <si>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</si>
  <si>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</si>
  <si>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</si>
  <si>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</si>
  <si>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</si>
  <si>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</si>
  <si>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</si>
  <si>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</si>
  <si>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</si>
  <si>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</si>
  <si>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</si>
  <si>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</si>
  <si>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</si>
  <si>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</si>
  <si>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</si>
  <si>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</si>
  <si>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</si>
  <si>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</si>
  <si>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</si>
  <si>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</si>
  <si>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</si>
  <si>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</si>
  <si>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</si>
  <si>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</si>
  <si>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</si>
  <si>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</si>
  <si>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</si>
  <si>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</si>
  <si>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</si>
  <si>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</si>
  <si>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</si>
  <si>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</si>
  <si>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</si>
  <si>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</si>
  <si>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</si>
  <si>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</si>
  <si>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</si>
  <si>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</si>
  <si>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</si>
  <si>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</si>
  <si>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</si>
  <si>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</si>
  <si>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</si>
  <si>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</si>
  <si>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</si>
  <si>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</si>
  <si>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</si>
  <si>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</si>
  <si>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</si>
  <si>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</si>
  <si>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</si>
  <si>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</si>
  <si>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</si>
  <si>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</si>
  <si>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</si>
  <si>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</si>
  <si>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</si>
  <si>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</si>
  <si>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</si>
  <si>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</si>
  <si>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</si>
  <si>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</si>
  <si>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</si>
  <si>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</si>
  <si>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</si>
  <si>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</si>
  <si>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</si>
  <si>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</si>
  <si>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</si>
  <si>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</si>
  <si>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</si>
  <si>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</si>
  <si>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</si>
  <si>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</si>
  <si>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</si>
  <si>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</si>
  <si>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</si>
  <si>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</si>
  <si>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</si>
  <si>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</si>
  <si>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</si>
  <si>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</si>
  <si>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</si>
  <si>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</si>
  <si>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</si>
  <si>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</si>
  <si>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</si>
  <si>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</si>
  <si>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</si>
  <si>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</si>
  <si>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</si>
  <si>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</si>
  <si>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</si>
  <si>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</si>
  <si>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</si>
  <si>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</si>
  <si>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</si>
  <si>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</si>
  <si>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</si>
  <si>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</si>
  <si>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</si>
  <si>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</si>
  <si>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</si>
  <si>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</si>
  <si>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</si>
  <si>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</si>
  <si>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</si>
  <si>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</si>
  <si>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</si>
  <si>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</si>
  <si>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</si>
  <si>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</si>
  <si>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</si>
  <si>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</si>
  <si>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</si>
  <si>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</si>
  <si>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</si>
  <si>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</si>
  <si>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</si>
  <si>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</si>
  <si>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</si>
  <si>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</si>
  <si>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</si>
  <si>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</si>
  <si>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</si>
  <si>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</si>
  <si>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</si>
  <si>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</si>
  <si>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</si>
  <si>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</si>
  <si>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</si>
  <si>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</si>
  <si>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</si>
  <si>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</si>
  <si>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</si>
  <si>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</si>
  <si>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</si>
  <si>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</si>
  <si>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</si>
  <si>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</si>
  <si>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</si>
  <si>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</si>
  <si>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</si>
  <si>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</si>
  <si>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</si>
  <si>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</si>
  <si>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</si>
  <si>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</si>
  <si>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</si>
  <si>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</si>
  <si>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</si>
  <si>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</si>
  <si>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</si>
  <si>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</si>
  <si>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</si>
  <si>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</si>
  <si>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</si>
  <si>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</si>
  <si>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</si>
  <si>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</si>
  <si>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</si>
  <si>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</si>
  <si>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</si>
  <si>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</si>
  <si>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</si>
  <si>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</si>
  <si>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</si>
  <si>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</si>
  <si>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</si>
  <si>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</si>
  <si>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</si>
  <si>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</si>
  <si>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</si>
  <si>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</si>
  <si>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</si>
  <si>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</si>
  <si>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</si>
  <si>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</si>
  <si>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</si>
  <si>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</si>
  <si>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</si>
  <si>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</si>
  <si>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</si>
  <si>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</si>
  <si>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</si>
  <si>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</si>
  <si>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</si>
  <si>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</si>
  <si>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</si>
  <si>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</si>
  <si>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</si>
  <si>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</si>
  <si>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</si>
  <si>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</si>
  <si>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</si>
  <si>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</si>
  <si>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</si>
  <si>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</si>
  <si>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</si>
  <si>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</si>
  <si>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</si>
  <si>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</si>
  <si>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</si>
  <si>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</si>
  <si>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</si>
  <si>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</si>
  <si>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</si>
  <si>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</si>
  <si>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</si>
  <si>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</si>
  <si>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</si>
  <si>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</si>
  <si>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</si>
  <si>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</si>
  <si>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</si>
  <si>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</si>
  <si>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</si>
  <si>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</si>
  <si>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</si>
  <si>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</si>
  <si>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</si>
  <si>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</si>
  <si>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</si>
  <si>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</si>
  <si>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</si>
  <si>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</si>
  <si>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</si>
  <si>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</si>
  <si>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</si>
  <si>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</si>
  <si>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</si>
  <si>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</si>
  <si>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</si>
  <si>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</si>
  <si>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</si>
  <si>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</si>
  <si>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</si>
  <si>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</si>
  <si>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</si>
  <si>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</si>
  <si>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</si>
  <si>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</si>
  <si>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</si>
  <si>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</si>
  <si>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</si>
  <si>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</si>
  <si>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</si>
  <si>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</si>
  <si>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</si>
  <si>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</si>
  <si>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</si>
  <si>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</si>
  <si>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</si>
  <si>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</si>
  <si>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</si>
  <si>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</si>
  <si>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</si>
  <si>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</si>
  <si>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</si>
  <si>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</si>
  <si>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</si>
  <si>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</si>
  <si>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</si>
  <si>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</si>
  <si>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</si>
  <si>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</si>
  <si>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</si>
  <si>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</si>
  <si>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</si>
  <si>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</si>
  <si>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</si>
  <si>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</si>
  <si>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</si>
  <si>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</si>
  <si>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</si>
  <si>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</si>
  <si>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</si>
  <si>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</si>
  <si>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</si>
  <si>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</si>
  <si>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</si>
  <si>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</si>
  <si>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</si>
  <si>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</si>
  <si>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</si>
  <si>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</si>
  <si>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</si>
  <si>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</si>
  <si>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</si>
  <si>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</si>
  <si>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</si>
  <si>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</si>
  <si>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</si>
  <si>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</si>
  <si>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</si>
  <si>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</si>
  <si>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</si>
  <si>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</si>
  <si>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</si>
  <si>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</si>
  <si>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</si>
  <si>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</si>
  <si>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</si>
  <si>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</si>
  <si>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</si>
  <si>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</si>
  <si>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</si>
  <si>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</si>
  <si>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</si>
  <si>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</si>
  <si>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</si>
  <si>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</si>
  <si>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</si>
  <si>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</si>
  <si>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</si>
  <si>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</si>
  <si>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</si>
  <si>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</si>
  <si>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</si>
  <si>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</si>
  <si>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</si>
  <si>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</si>
  <si>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</si>
  <si>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</si>
  <si>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</si>
  <si>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</si>
  <si>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</si>
  <si>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</si>
  <si>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</si>
  <si>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</si>
  <si>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</si>
  <si>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</si>
  <si>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</si>
  <si>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</si>
  <si>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</si>
  <si>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</si>
  <si>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</si>
  <si>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</si>
  <si>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</si>
  <si>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</si>
  <si>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</si>
  <si>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</si>
  <si>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</si>
  <si>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</si>
  <si>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</si>
  <si>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</si>
  <si>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</si>
  <si>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</si>
  <si>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</si>
  <si>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</si>
  <si>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</si>
  <si>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</si>
  <si>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</si>
  <si>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</si>
  <si>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</si>
  <si>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</si>
  <si>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</si>
  <si>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</si>
  <si>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</si>
  <si>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</si>
  <si>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</si>
  <si>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</si>
  <si>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</si>
  <si>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</si>
  <si>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</si>
  <si>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</si>
  <si>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</si>
  <si>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</si>
  <si>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</si>
  <si>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</si>
  <si>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</si>
  <si>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</si>
  <si>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</si>
  <si>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</si>
  <si>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</si>
  <si>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</si>
  <si>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</si>
  <si>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</si>
  <si>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</si>
  <si>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</si>
  <si>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</si>
  <si>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</si>
  <si>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</si>
  <si>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</si>
  <si>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</si>
  <si>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</si>
  <si>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</si>
  <si>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</si>
  <si>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</si>
  <si>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</si>
  <si>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</si>
  <si>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</si>
  <si>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</si>
  <si>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</si>
  <si>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</si>
  <si>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</si>
  <si>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</si>
  <si>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</si>
  <si>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</si>
  <si>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</si>
  <si>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</si>
  <si>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</si>
  <si>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</si>
  <si>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</si>
  <si>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</si>
  <si>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</si>
  <si>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</si>
  <si>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</si>
  <si>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</si>
  <si>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</si>
  <si>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</si>
  <si>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</si>
  <si>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</si>
  <si>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</si>
  <si>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</si>
  <si>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</si>
  <si>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</si>
  <si>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</si>
  <si>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</si>
  <si>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</si>
  <si>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</si>
  <si>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</si>
  <si>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</si>
  <si>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</si>
  <si>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</si>
  <si>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</si>
  <si>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</si>
  <si>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</si>
  <si>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</si>
  <si>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</si>
  <si>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</si>
  <si>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</si>
  <si>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</si>
  <si>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</si>
  <si>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</si>
  <si>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</si>
  <si>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</si>
  <si>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</si>
  <si>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</si>
  <si>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</si>
  <si>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</si>
  <si>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</si>
  <si>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</si>
  <si>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</si>
  <si>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</si>
  <si>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</si>
  <si>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</si>
  <si>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</si>
  <si>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</si>
  <si>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</si>
  <si>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</si>
  <si>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</si>
  <si>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</si>
  <si>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</si>
  <si>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</si>
  <si>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</si>
  <si>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</si>
  <si>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</si>
  <si>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</si>
  <si>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</si>
  <si>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</si>
  <si>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</si>
  <si>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</si>
  <si>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</si>
  <si>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</si>
  <si>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</si>
  <si>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</si>
  <si>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</si>
  <si>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</si>
  <si>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</si>
  <si>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</si>
  <si>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</si>
  <si>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</si>
  <si>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</si>
  <si>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</si>
  <si>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</si>
  <si>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</si>
  <si>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</si>
  <si>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</si>
  <si>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</si>
  <si>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</si>
  <si>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</si>
  <si>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</si>
  <si>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</si>
  <si>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</si>
  <si>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</si>
  <si>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</si>
  <si>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</si>
  <si>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</si>
  <si>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</si>
  <si>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</si>
  <si>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</si>
  <si>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</si>
  <si>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</si>
  <si>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</si>
  <si>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</si>
  <si>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</si>
  <si>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</si>
  <si>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</si>
  <si>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</si>
  <si>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</si>
  <si>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</si>
  <si>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</si>
  <si>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</si>
  <si>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</si>
  <si>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</si>
  <si>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</si>
  <si>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</si>
  <si>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</si>
  <si>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</si>
  <si>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</si>
  <si>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</si>
  <si>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</si>
  <si>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</si>
  <si>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</si>
  <si>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</si>
  <si>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</si>
  <si>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</si>
  <si>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</si>
  <si>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</si>
  <si>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</si>
  <si>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</si>
  <si>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</si>
  <si>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</si>
  <si>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</si>
  <si>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</si>
  <si>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</si>
  <si>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</si>
  <si>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</si>
  <si>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</si>
  <si>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</si>
  <si>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</si>
  <si>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</si>
  <si>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</si>
  <si>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</si>
  <si>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</si>
  <si>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</si>
  <si>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</si>
  <si>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</si>
  <si>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</si>
  <si>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</si>
  <si>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</si>
  <si>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</si>
  <si>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</si>
  <si>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</si>
  <si>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</si>
  <si>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</si>
  <si>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</si>
  <si>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</si>
  <si>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</si>
  <si>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</si>
  <si>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</si>
  <si>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</si>
  <si>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</si>
  <si>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</si>
  <si>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</si>
  <si>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</si>
  <si>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</si>
  <si>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</si>
  <si>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</si>
  <si>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</si>
  <si>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</si>
  <si>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</si>
  <si>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</si>
  <si>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</si>
  <si>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</si>
  <si>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</si>
  <si>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</si>
  <si>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</si>
  <si>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</si>
  <si>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</si>
  <si>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</si>
  <si>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</si>
  <si>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</si>
  <si>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</si>
  <si>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</si>
  <si>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</si>
  <si>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</si>
  <si>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</si>
  <si>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</si>
  <si>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</si>
  <si>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</si>
  <si>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</si>
  <si>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</si>
  <si>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</si>
  <si>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</si>
  <si>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</si>
  <si>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</si>
  <si>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</si>
  <si>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</si>
  <si>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</si>
  <si>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</si>
  <si>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</si>
  <si>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</si>
  <si>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</si>
  <si>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</si>
  <si>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</si>
  <si>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</si>
  <si>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</si>
  <si>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</si>
  <si>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</si>
  <si>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</si>
  <si>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</si>
  <si>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</si>
  <si>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</si>
  <si>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</si>
  <si>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</si>
  <si>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</si>
  <si>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</si>
  <si>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</si>
  <si>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</si>
  <si>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</si>
  <si>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</si>
  <si>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</si>
  <si>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</si>
  <si>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</si>
  <si>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</si>
  <si>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</si>
  <si>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</si>
  <si>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</si>
  <si>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</si>
  <si>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</si>
  <si>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</si>
  <si>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</si>
  <si>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</si>
  <si>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</si>
  <si>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</si>
  <si>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</si>
  <si>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</si>
  <si>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</si>
  <si>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</si>
  <si>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</si>
  <si>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</si>
  <si>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</si>
  <si>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</si>
  <si>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</si>
  <si>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</si>
  <si>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</si>
  <si>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</si>
  <si>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</si>
  <si>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</si>
  <si>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</si>
  <si>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</si>
  <si>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</si>
  <si>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</si>
  <si>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</si>
  <si>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</si>
  <si>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</si>
  <si>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</si>
  <si>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</si>
  <si>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</si>
  <si>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</si>
  <si>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</si>
  <si>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</si>
  <si>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</si>
  <si>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</si>
  <si>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</si>
  <si>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</si>
  <si>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</si>
  <si>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</si>
  <si>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</si>
  <si>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</si>
  <si>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</si>
  <si>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</si>
  <si>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</si>
  <si>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</si>
  <si>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</si>
  <si>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</si>
  <si>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</si>
  <si>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</si>
  <si>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</si>
  <si>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</si>
  <si>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</si>
  <si>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</si>
  <si>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</si>
  <si>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</si>
  <si>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</si>
  <si>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</si>
  <si>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</si>
  <si>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</si>
  <si>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</si>
  <si>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</si>
  <si>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</si>
  <si>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</si>
  <si>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</si>
  <si>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</si>
  <si>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</si>
  <si>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</si>
  <si>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</si>
  <si>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</si>
  <si>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</si>
  <si>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</si>
  <si>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</si>
  <si>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</si>
  <si>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</si>
  <si>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</si>
  <si>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</si>
  <si>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</si>
  <si>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</si>
  <si>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</si>
  <si>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</si>
  <si>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</si>
  <si>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</si>
  <si>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</si>
  <si>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</si>
  <si>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</si>
  <si>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</si>
  <si>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</si>
  <si>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</si>
  <si>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</si>
  <si>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</si>
  <si>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</si>
  <si>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</si>
  <si>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</si>
  <si>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</si>
  <si>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</si>
  <si>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</si>
  <si>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</si>
  <si>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</si>
  <si>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</si>
  <si>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</si>
  <si>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</si>
  <si>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</si>
  <si>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</si>
  <si>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</si>
  <si>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</si>
  <si>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</si>
  <si>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</si>
  <si>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</si>
  <si>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</si>
  <si>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</si>
  <si>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</si>
  <si>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</si>
  <si>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</si>
  <si>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</si>
  <si>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</si>
  <si>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</si>
  <si>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</si>
  <si>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</si>
  <si>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</si>
  <si>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</si>
  <si>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</si>
  <si>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</si>
  <si>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</si>
  <si>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</si>
  <si>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</si>
  <si>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</si>
  <si>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</si>
  <si>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</si>
  <si>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</si>
  <si>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</si>
  <si>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</si>
  <si>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</si>
  <si>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</si>
  <si>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</si>
  <si>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</si>
  <si>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</si>
  <si>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</si>
  <si>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</si>
  <si>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</si>
  <si>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</si>
  <si>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</si>
  <si>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</si>
  <si>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</si>
  <si>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</si>
  <si>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</si>
  <si>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</si>
  <si>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</si>
  <si>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</si>
  <si>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</si>
  <si>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</si>
  <si>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</si>
  <si>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</si>
  <si>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</si>
  <si>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</si>
  <si>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</si>
  <si>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</si>
  <si>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</si>
  <si>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</si>
  <si>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</si>
  <si>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</si>
  <si>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</si>
  <si>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</si>
  <si>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</si>
  <si>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</si>
  <si>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</si>
  <si>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</si>
  <si>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</si>
  <si>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</si>
  <si>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</si>
  <si>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</si>
  <si>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</si>
  <si>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</si>
  <si>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</si>
  <si>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</si>
  <si>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</si>
  <si>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</si>
  <si>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</si>
  <si>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</si>
  <si>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</si>
  <si>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</si>
  <si>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</si>
  <si>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</si>
  <si>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</si>
  <si>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</si>
  <si>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</si>
  <si>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</si>
  <si>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</si>
  <si>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</si>
  <si>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</si>
  <si>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</si>
  <si>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</si>
  <si>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</si>
  <si>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</si>
  <si>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</si>
  <si>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</si>
  <si>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</si>
  <si>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</si>
  <si>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</si>
  <si>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</si>
  <si>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</si>
  <si>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</si>
  <si>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</si>
  <si>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</si>
  <si>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</si>
  <si>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</si>
  <si>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</si>
  <si>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</si>
  <si>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</si>
  <si>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</si>
  <si>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</si>
  <si>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</si>
  <si>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</si>
  <si>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</si>
  <si>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</si>
  <si>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</si>
  <si>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</si>
  <si>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</si>
  <si>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</si>
  <si>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</si>
  <si>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</si>
  <si>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</si>
  <si>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</si>
  <si>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</si>
  <si>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</si>
  <si>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</si>
  <si>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</si>
  <si>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</si>
  <si>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</si>
  <si>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</si>
  <si>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</si>
  <si>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</si>
  <si>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</si>
  <si>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</si>
  <si>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</si>
  <si>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</si>
  <si>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</si>
  <si>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</si>
  <si>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</si>
  <si>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</si>
  <si>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</si>
  <si>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</si>
  <si>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</si>
  <si>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</si>
  <si>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</si>
  <si>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</si>
  <si>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</si>
  <si>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</si>
  <si>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</si>
  <si>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</si>
  <si>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</si>
  <si>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</si>
  <si>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</si>
  <si>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</si>
  <si>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</si>
  <si>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</si>
  <si>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</si>
  <si>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</si>
  <si>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</si>
  <si>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</si>
  <si>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</si>
  <si>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</si>
  <si>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</si>
  <si>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</si>
  <si>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</si>
  <si>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</si>
  <si>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</si>
  <si>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</si>
  <si>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</si>
  <si>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</si>
  <si>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</si>
  <si>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</si>
  <si>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</si>
  <si>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</si>
  <si>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</si>
  <si>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</si>
  <si>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</si>
  <si>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</si>
  <si>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</si>
  <si>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</si>
  <si>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</si>
  <si>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</si>
  <si>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</si>
  <si>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</si>
  <si>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</si>
  <si>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</si>
  <si>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</si>
  <si>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</si>
  <si>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</si>
  <si>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</si>
  <si>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</si>
  <si>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</si>
  <si>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</si>
  <si>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</si>
  <si>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</si>
  <si>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</si>
  <si>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</si>
  <si>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</si>
  <si>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</si>
  <si>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</si>
  <si>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</si>
  <si>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</si>
  <si>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</si>
  <si>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</si>
  <si>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</si>
  <si>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</si>
  <si>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</si>
  <si>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</si>
  <si>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</si>
  <si>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</si>
  <si>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</si>
  <si>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</si>
  <si>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</si>
  <si>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</si>
  <si>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</si>
  <si>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</si>
  <si>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</si>
  <si>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</si>
  <si>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</si>
  <si>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</si>
  <si>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</si>
  <si>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</si>
  <si>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</si>
  <si>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</si>
  <si>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</si>
  <si>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</si>
  <si>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</si>
  <si>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</si>
  <si>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</si>
  <si>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</si>
  <si>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</si>
  <si>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</si>
  <si>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</si>
  <si>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</si>
  <si>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</si>
  <si>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</si>
  <si>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</si>
  <si>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</si>
  <si>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</si>
  <si>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</si>
  <si>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</si>
  <si>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</si>
  <si>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</si>
  <si>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</si>
  <si>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</si>
  <si>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</si>
  <si>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</si>
  <si>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</si>
  <si>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</si>
  <si>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</si>
  <si>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</si>
  <si>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</si>
  <si>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</si>
  <si>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</si>
  <si>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</si>
  <si>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</si>
  <si>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</si>
  <si>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</si>
  <si>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</si>
  <si>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</si>
  <si>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</si>
  <si>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</si>
  <si>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</si>
  <si>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</si>
  <si>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</si>
  <si>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</si>
  <si>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</si>
  <si>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</si>
  <si>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</si>
  <si>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</si>
  <si>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</si>
  <si>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</si>
  <si>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</si>
  <si>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</si>
  <si>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</si>
  <si>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</si>
  <si>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</si>
  <si>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</si>
  <si>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</si>
  <si>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</si>
  <si>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</si>
  <si>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</si>
  <si>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</si>
  <si>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</si>
  <si>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</si>
  <si>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</si>
  <si>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</si>
  <si>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</si>
  <si>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</si>
  <si>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</si>
  <si>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</si>
  <si>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</si>
  <si>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</si>
  <si>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</si>
  <si>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</si>
  <si>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</si>
  <si>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</si>
  <si>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</si>
  <si>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</si>
  <si>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</si>
  <si>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</si>
  <si>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</si>
  <si>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</si>
  <si>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</si>
  <si>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</si>
  <si>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</si>
  <si>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</si>
  <si>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</si>
  <si>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</si>
  <si>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</si>
  <si>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</si>
  <si>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</si>
  <si>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</si>
  <si>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</si>
  <si>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</si>
  <si>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</si>
  <si>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</si>
  <si>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</si>
  <si>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</si>
  <si>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</si>
  <si>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</si>
  <si>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</si>
  <si>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</si>
  <si>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</si>
  <si>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</si>
  <si>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</si>
  <si>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</si>
  <si>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</si>
  <si>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</si>
  <si>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</si>
  <si>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</si>
  <si>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</si>
  <si>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</si>
  <si>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</si>
  <si>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</si>
  <si>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</si>
  <si>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</si>
  <si>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</si>
  <si>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</si>
  <si>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</si>
  <si>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</si>
  <si>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</si>
  <si>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</si>
  <si>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</si>
  <si>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</si>
  <si>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</si>
  <si>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</si>
  <si>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</si>
  <si>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</si>
  <si>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</si>
  <si>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</si>
  <si>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</si>
  <si>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</si>
  <si>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</si>
  <si>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</si>
  <si>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</si>
  <si>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</si>
  <si>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</si>
  <si>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</si>
  <si>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</si>
  <si>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</si>
  <si>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</si>
  <si>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</si>
  <si>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</si>
  <si>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</si>
  <si>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</si>
  <si>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</si>
  <si>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</si>
  <si>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</si>
  <si>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</si>
  <si>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</si>
  <si>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</si>
  <si>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</si>
  <si>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</si>
  <si>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</si>
  <si>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</si>
  <si>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</si>
  <si>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</si>
  <si>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</si>
  <si>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</si>
  <si>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</si>
  <si>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</si>
  <si>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</si>
  <si>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</si>
  <si>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</si>
  <si>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</si>
  <si>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</si>
  <si>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</si>
  <si>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</si>
  <si>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</si>
  <si>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</si>
  <si>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</si>
  <si>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</si>
  <si>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</si>
  <si>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</si>
  <si>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</si>
  <si>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</si>
  <si>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</si>
  <si>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</si>
  <si>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</si>
  <si>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</si>
  <si>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</si>
  <si>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</si>
  <si>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</si>
  <si>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</si>
  <si>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</si>
  <si>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</si>
  <si>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</si>
  <si>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</si>
  <si>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</si>
  <si>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</si>
  <si>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</si>
  <si>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</si>
  <si>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</si>
  <si>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</si>
  <si>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</si>
  <si>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</si>
  <si>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</si>
  <si>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</si>
  <si>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</si>
  <si>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</si>
  <si>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</si>
  <si>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</si>
  <si>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</si>
  <si>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</si>
  <si>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</si>
  <si>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</si>
  <si>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</si>
  <si>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</si>
  <si>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</si>
  <si>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</si>
  <si>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</si>
  <si>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</si>
  <si>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</si>
  <si>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</si>
  <si>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</si>
  <si>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</si>
  <si>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</si>
  <si>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</si>
  <si>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</si>
  <si>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</si>
  <si>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</si>
  <si>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</si>
  <si>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</si>
  <si>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</si>
  <si>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</si>
  <si>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</si>
  <si>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</si>
  <si>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</si>
  <si>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</si>
  <si>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</si>
  <si>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</si>
  <si>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</si>
  <si>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</si>
  <si>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</si>
  <si>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</si>
  <si>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</si>
  <si>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</si>
  <si>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</si>
  <si>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</si>
  <si>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</si>
  <si>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</si>
  <si>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</si>
  <si>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</si>
  <si>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</si>
  <si>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</si>
  <si>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</si>
  <si>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</si>
  <si>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</si>
  <si>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</si>
  <si>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</si>
  <si>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</si>
  <si>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</si>
  <si>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</si>
  <si>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</si>
  <si>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</si>
  <si>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</si>
  <si>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</si>
  <si>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</si>
  <si>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</si>
  <si>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</si>
  <si>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</si>
  <si>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</si>
  <si>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</si>
  <si>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</si>
  <si>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</si>
  <si>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</si>
  <si>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</si>
  <si>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</si>
  <si>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</si>
  <si>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</si>
  <si>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</si>
  <si>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</si>
  <si>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</si>
  <si>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</si>
  <si>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</si>
  <si>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</si>
  <si>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</si>
  <si>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</si>
  <si>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</si>
  <si>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</si>
  <si>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</si>
  <si>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</si>
  <si>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</si>
  <si>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</si>
  <si>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</si>
  <si>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</si>
  <si>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</si>
  <si>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</si>
  <si>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</si>
  <si>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</si>
  <si>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</si>
  <si>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</si>
  <si>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</si>
  <si>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</si>
  <si>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</si>
  <si>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</si>
  <si>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</si>
  <si>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</si>
  <si>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</si>
  <si>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</si>
  <si>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</si>
  <si>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</si>
  <si>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</si>
  <si>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</si>
  <si>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</si>
  <si>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</si>
  <si>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</si>
  <si>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</si>
  <si>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</si>
  <si>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</si>
  <si>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</si>
  <si>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</si>
  <si>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</si>
  <si>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</si>
  <si>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</si>
  <si>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</si>
  <si>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</si>
  <si>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</si>
  <si>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</si>
  <si>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</si>
  <si>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</si>
  <si>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</si>
  <si>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</si>
  <si>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</si>
  <si>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</si>
  <si>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</si>
  <si>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</si>
  <si>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</si>
  <si>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</si>
  <si>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</si>
  <si>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</si>
  <si>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</si>
  <si>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</si>
  <si>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</si>
  <si>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</si>
  <si>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</si>
  <si>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</si>
  <si>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</si>
  <si>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</si>
  <si>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</si>
  <si>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</si>
  <si>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</si>
  <si>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</si>
  <si>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</si>
  <si>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</si>
  <si>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</si>
  <si>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</si>
  <si>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</si>
  <si>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</si>
  <si>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</si>
  <si>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</si>
  <si>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</si>
  <si>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</si>
  <si>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</si>
  <si>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</si>
  <si>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</si>
  <si>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</si>
  <si>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</si>
  <si>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</si>
  <si>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</si>
  <si>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</si>
  <si>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</si>
  <si>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</si>
  <si>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</si>
  <si>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</si>
  <si>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</si>
  <si>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</si>
  <si>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</si>
  <si>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</si>
  <si>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</si>
  <si>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</si>
  <si>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</si>
  <si>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</si>
  <si>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</si>
  <si>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</si>
  <si>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</si>
  <si>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</si>
  <si>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</si>
  <si>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</si>
  <si>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</si>
  <si>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</si>
  <si>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</si>
  <si>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</si>
  <si>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</si>
  <si>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</si>
  <si>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</si>
  <si>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</si>
  <si>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</si>
  <si>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</si>
  <si>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</si>
  <si>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</si>
  <si>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</si>
  <si>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</si>
  <si>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</si>
  <si>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</si>
  <si>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</si>
  <si>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</si>
  <si>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</si>
  <si>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</si>
  <si>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</si>
  <si>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</si>
  <si>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</si>
  <si>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</si>
  <si>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</si>
  <si>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</si>
  <si>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</si>
  <si>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</si>
  <si>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</si>
  <si>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</si>
  <si>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</si>
  <si>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</si>
  <si>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</si>
  <si>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</si>
  <si>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</si>
  <si>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</si>
  <si>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</si>
  <si>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</si>
  <si>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</si>
  <si>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</si>
  <si>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</si>
  <si>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</si>
  <si>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</si>
  <si>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</si>
  <si>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</si>
  <si>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</si>
  <si>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</si>
  <si>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</si>
  <si>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</si>
  <si>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</si>
  <si>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</si>
  <si>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</si>
  <si>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</si>
  <si>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</si>
  <si>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</si>
  <si>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</si>
  <si>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</si>
  <si>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</si>
  <si>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</si>
  <si>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</si>
  <si>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</si>
  <si>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</si>
  <si>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</si>
  <si>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</si>
  <si>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</si>
  <si>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</si>
  <si>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</si>
  <si>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</si>
  <si>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</si>
  <si>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</si>
  <si>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</si>
  <si>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</si>
  <si>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</si>
  <si>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</si>
  <si>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</si>
  <si>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</si>
  <si>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</si>
  <si>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</si>
  <si>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</si>
  <si>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</si>
  <si>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</si>
  <si>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</si>
  <si>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</si>
  <si>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</si>
  <si>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</si>
  <si>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</si>
  <si>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</si>
  <si>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</si>
  <si>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</si>
  <si>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</si>
  <si>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</si>
  <si>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</si>
  <si>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</si>
  <si>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</si>
  <si>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</si>
  <si>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</si>
  <si>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</si>
  <si>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</si>
  <si>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</si>
  <si>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</si>
  <si>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</si>
  <si>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</si>
  <si>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</si>
  <si>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</si>
  <si>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</si>
  <si>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</si>
  <si>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</si>
  <si>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</si>
  <si>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</si>
  <si>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</si>
  <si>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</si>
  <si>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</si>
  <si>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</si>
  <si>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</si>
  <si>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</si>
  <si>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</si>
  <si>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</si>
  <si>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</si>
  <si>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</si>
  <si>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</si>
  <si>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</si>
  <si>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</si>
  <si>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</si>
  <si>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</si>
  <si>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</si>
  <si>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</si>
  <si>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</si>
  <si>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</si>
  <si>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</si>
  <si>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</si>
  <si>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</si>
  <si>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</si>
  <si>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</si>
  <si>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</si>
  <si>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</si>
  <si>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</si>
  <si>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</si>
  <si>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</si>
  <si>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</si>
  <si>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</si>
  <si>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</si>
  <si>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</si>
  <si>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</si>
  <si>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</si>
  <si>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</si>
  <si>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</si>
  <si>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</si>
  <si>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</si>
  <si>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</si>
  <si>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</si>
  <si>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</si>
  <si>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</si>
  <si>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</si>
  <si>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</si>
  <si>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</si>
  <si>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</si>
  <si>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</si>
  <si>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</si>
  <si>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</si>
  <si>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</si>
  <si>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</si>
  <si>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</si>
  <si>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</si>
  <si>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</si>
  <si>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</si>
  <si>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</si>
  <si>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</si>
  <si>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</si>
  <si>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</si>
  <si>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</si>
  <si>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</si>
  <si>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</si>
  <si>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</si>
  <si>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</si>
  <si>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</si>
  <si>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</si>
  <si>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</si>
  <si>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</si>
  <si>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</si>
  <si>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</si>
  <si>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</si>
  <si>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</si>
  <si>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</si>
  <si>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</si>
  <si>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</si>
  <si>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</si>
  <si>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</si>
  <si>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</si>
  <si>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</si>
  <si>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</si>
  <si>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</si>
  <si>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</si>
  <si>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</si>
  <si>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</si>
  <si>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</si>
  <si>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</si>
  <si>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</si>
  <si>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</si>
  <si>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</si>
  <si>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</si>
  <si>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</si>
  <si>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</si>
  <si>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</si>
  <si>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</si>
  <si>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</si>
  <si>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</si>
  <si>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</si>
  <si>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</si>
  <si>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</si>
  <si>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</si>
  <si>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</si>
  <si>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</si>
  <si>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</si>
  <si>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</si>
  <si>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</si>
  <si>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</si>
  <si>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</si>
  <si>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</si>
  <si>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</si>
  <si>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</si>
  <si>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</si>
  <si>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</si>
  <si>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</si>
  <si>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</si>
  <si>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</si>
  <si>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</si>
  <si>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</si>
  <si>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</si>
  <si>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</si>
  <si>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</si>
  <si>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</si>
  <si>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</si>
  <si>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</si>
  <si>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</si>
  <si>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</si>
  <si>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</si>
  <si>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</si>
  <si>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</si>
  <si>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</si>
  <si>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</si>
  <si>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</si>
  <si>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</si>
  <si>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</si>
  <si>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</si>
  <si>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</si>
  <si>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</si>
  <si>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</si>
  <si>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</si>
  <si>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</si>
  <si>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</si>
  <si>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</si>
  <si>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</si>
  <si>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</si>
  <si>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</si>
  <si>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</si>
  <si>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</si>
  <si>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</si>
  <si>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</si>
  <si>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</si>
  <si>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</si>
  <si>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</si>
  <si>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</si>
  <si>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</si>
  <si>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</si>
  <si>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</si>
  <si>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</si>
  <si>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</si>
  <si>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</si>
  <si>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</si>
  <si>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</si>
  <si>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</si>
  <si>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</si>
  <si>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</si>
  <si>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</si>
  <si>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</si>
  <si>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</si>
  <si>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</si>
  <si>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</si>
  <si>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</si>
  <si>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</si>
  <si>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</si>
  <si>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</si>
  <si>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</si>
  <si>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</si>
  <si>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</si>
  <si>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</si>
  <si>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</si>
  <si>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</si>
  <si>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</si>
  <si>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</si>
  <si>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</si>
  <si>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</si>
  <si>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</si>
  <si>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</si>
  <si>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</si>
  <si>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</si>
  <si>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</si>
  <si>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</si>
  <si>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</si>
  <si>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</si>
  <si>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</si>
  <si>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</si>
  <si>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</si>
  <si>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</si>
  <si>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</si>
  <si>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</si>
  <si>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</si>
  <si>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</si>
  <si>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</si>
  <si>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</si>
  <si>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</si>
  <si>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</si>
  <si>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</si>
  <si>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</si>
  <si>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</si>
  <si>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</si>
  <si>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</si>
  <si>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</si>
  <si>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</si>
  <si>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</si>
  <si>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</si>
  <si>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</si>
  <si>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</si>
  <si>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</si>
  <si>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</si>
  <si>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</si>
  <si>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</si>
  <si>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</si>
  <si>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</si>
  <si>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</si>
  <si>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</si>
  <si>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</si>
  <si>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</si>
  <si>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</si>
  <si>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</si>
  <si>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</si>
  <si>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</si>
  <si>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</si>
  <si>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</si>
  <si>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</si>
  <si>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</si>
  <si>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</si>
  <si>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</si>
  <si>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</si>
  <si>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</si>
  <si>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</si>
  <si>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</si>
  <si>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</si>
  <si>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</si>
  <si>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</si>
  <si>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</si>
  <si>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</si>
  <si>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</si>
  <si>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</si>
  <si>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</si>
  <si>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</si>
  <si>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</si>
  <si>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</si>
  <si>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</si>
  <si>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</si>
  <si>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</si>
  <si>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</si>
  <si>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</si>
  <si>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</si>
  <si>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</si>
  <si>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</si>
  <si>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</si>
  <si>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</si>
  <si>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</si>
  <si>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</si>
  <si>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</si>
  <si>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</si>
  <si>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</si>
  <si>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</si>
  <si>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</si>
  <si>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</si>
  <si>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</si>
  <si>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</si>
  <si>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</si>
  <si>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</si>
  <si>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</si>
  <si>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</si>
  <si>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</si>
  <si>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</si>
  <si>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</si>
  <si>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</si>
  <si>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</si>
  <si>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</si>
  <si>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</si>
  <si>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</si>
  <si>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</si>
  <si>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</si>
  <si>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</si>
  <si>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</si>
  <si>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</si>
  <si>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</si>
  <si>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</si>
  <si>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</si>
  <si>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</si>
  <si>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</si>
  <si>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</si>
  <si>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</si>
  <si>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</si>
  <si>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</si>
  <si>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</si>
  <si>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</si>
  <si>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</si>
  <si>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</si>
  <si>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</si>
  <si>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</si>
  <si>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</si>
  <si>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</si>
  <si>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</si>
  <si>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</si>
  <si>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</si>
  <si>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</si>
  <si>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</si>
  <si>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</si>
  <si>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</si>
  <si>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</si>
  <si>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</si>
  <si>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</si>
  <si>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</si>
  <si>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</si>
  <si>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</si>
  <si>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</si>
  <si>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</si>
  <si>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</si>
  <si>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</si>
  <si>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</si>
  <si>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</si>
  <si>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</si>
  <si>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</si>
  <si>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</si>
  <si>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</si>
  <si>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</si>
  <si>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</si>
  <si>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</si>
  <si>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</si>
  <si>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</si>
  <si>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</si>
  <si>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</si>
  <si>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</si>
  <si>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</si>
  <si>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</si>
  <si>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</si>
  <si>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</si>
  <si>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</si>
  <si>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</si>
  <si>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</si>
  <si>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</si>
  <si>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</si>
  <si>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</si>
  <si>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</si>
  <si>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</si>
  <si>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</si>
  <si>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</si>
  <si>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</si>
  <si>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</si>
  <si>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</si>
  <si>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</si>
  <si>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</si>
  <si>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</si>
  <si>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</si>
  <si>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</si>
  <si>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</si>
  <si>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</si>
  <si>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</si>
  <si>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</si>
  <si>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</si>
  <si>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</si>
  <si>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</si>
  <si>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</si>
  <si>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</si>
  <si>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</si>
  <si>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</si>
  <si>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</si>
  <si>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</si>
  <si>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</si>
  <si>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</si>
  <si>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</si>
  <si>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</si>
  <si>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</si>
  <si>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</si>
  <si>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</si>
  <si>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</si>
  <si>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</si>
  <si>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</si>
  <si>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</si>
  <si>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</si>
  <si>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</si>
  <si>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</si>
  <si>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</si>
  <si>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</si>
  <si>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</si>
  <si>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</si>
  <si>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</si>
  <si>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</si>
  <si>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</si>
  <si>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</si>
  <si>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</si>
  <si>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</si>
  <si>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</si>
  <si>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</si>
  <si>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</si>
  <si>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</si>
  <si>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</si>
  <si>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</si>
  <si>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</si>
  <si>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</si>
  <si>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</si>
  <si>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</si>
  <si>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</si>
  <si>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</si>
  <si>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</si>
  <si>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</si>
  <si>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</si>
  <si>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</si>
  <si>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</si>
  <si>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</si>
  <si>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</si>
  <si>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</si>
  <si>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</si>
  <si>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</si>
  <si>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</si>
  <si>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</si>
  <si>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</si>
  <si>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</si>
  <si>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</si>
  <si>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</si>
  <si>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</si>
  <si>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</si>
  <si>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</si>
  <si>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</si>
  <si>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</si>
  <si>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</si>
  <si>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</si>
  <si>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</si>
  <si>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</si>
  <si>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</si>
  <si>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</si>
  <si>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</si>
  <si>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</si>
  <si>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</si>
  <si>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</si>
  <si>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</si>
  <si>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</si>
  <si>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</si>
  <si>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</si>
  <si>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</si>
  <si>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</si>
  <si>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</si>
  <si>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</si>
  <si>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</si>
  <si>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</si>
  <si>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</si>
  <si>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</si>
  <si>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</si>
  <si>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</si>
  <si>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</si>
  <si>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</si>
  <si>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</si>
  <si>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</si>
  <si>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</si>
  <si>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</si>
  <si>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</si>
  <si>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</si>
  <si>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</si>
  <si>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</si>
  <si>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</si>
  <si>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</si>
  <si>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</si>
  <si>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</si>
  <si>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</si>
  <si>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</si>
  <si>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</si>
  <si>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</si>
  <si>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</si>
  <si>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</si>
  <si>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</si>
  <si>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</si>
  <si>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</si>
  <si>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</si>
  <si>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</si>
  <si>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</si>
  <si>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</si>
  <si>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</si>
  <si>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</si>
  <si>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</si>
  <si>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</si>
  <si>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</si>
  <si>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</si>
  <si>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</si>
  <si>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</si>
  <si>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</si>
  <si>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</si>
  <si>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</si>
  <si>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</si>
  <si>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</si>
  <si>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</si>
  <si>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</si>
  <si>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</si>
  <si>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</si>
  <si>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</si>
  <si>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</si>
  <si>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</si>
  <si>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</si>
  <si>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</si>
  <si>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</si>
  <si>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</si>
  <si>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</si>
  <si>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</si>
  <si>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</si>
  <si>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</si>
  <si>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</si>
  <si>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</si>
  <si>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</si>
  <si>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</si>
  <si>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</si>
  <si>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</si>
  <si>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</si>
  <si>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</si>
  <si>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</si>
  <si>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</si>
  <si>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</si>
  <si>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</si>
  <si>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</si>
  <si>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</si>
  <si>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</si>
  <si>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</si>
  <si>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</si>
  <si>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</si>
  <si>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</si>
  <si>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</si>
  <si>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</si>
  <si>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</si>
  <si>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</si>
  <si>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</si>
  <si>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</si>
  <si>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</si>
  <si>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</si>
  <si>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</si>
  <si>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</si>
  <si>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</si>
  <si>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</si>
  <si>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</si>
  <si>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</si>
  <si>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</si>
  <si>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</si>
  <si>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</si>
  <si>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</si>
  <si>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</si>
  <si>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</si>
  <si>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</si>
  <si>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</si>
  <si>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</si>
  <si>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</si>
  <si>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</si>
  <si>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</si>
  <si>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</si>
  <si>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</si>
  <si>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</si>
  <si>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</si>
  <si>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</si>
  <si>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</si>
  <si>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</si>
  <si>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</si>
  <si>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</si>
  <si>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</si>
  <si>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</si>
  <si>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</si>
  <si>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</si>
  <si>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</si>
  <si>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</si>
  <si>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</si>
  <si>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</si>
  <si>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</si>
  <si>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</si>
  <si>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</si>
  <si>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</si>
  <si>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</si>
  <si>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</si>
  <si>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</si>
  <si>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</si>
  <si>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</si>
  <si>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</si>
  <si>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</si>
  <si>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</si>
  <si>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</si>
  <si>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</si>
  <si>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</si>
  <si>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</si>
  <si>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</si>
  <si>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</si>
  <si>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</si>
  <si>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</si>
  <si>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</si>
  <si>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</si>
  <si>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</si>
  <si>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</si>
  <si>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</si>
  <si>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</si>
  <si>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</si>
  <si>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</si>
  <si>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</si>
  <si>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</si>
  <si>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</si>
  <si>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</si>
  <si>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</si>
  <si>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</si>
  <si>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</si>
  <si>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</si>
  <si>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</si>
  <si>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</si>
  <si>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</si>
  <si>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</si>
  <si>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</si>
  <si>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</si>
  <si>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</si>
  <si>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</si>
  <si>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</si>
  <si>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</si>
  <si>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</si>
  <si>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</si>
  <si>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</si>
  <si>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</si>
  <si>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</si>
  <si>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</si>
  <si>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</si>
  <si>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</si>
  <si>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</si>
  <si>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</si>
  <si>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</si>
  <si>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</si>
  <si>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</si>
  <si>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</si>
  <si>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</si>
  <si>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</si>
  <si>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</si>
  <si>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</si>
  <si>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</si>
  <si>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</si>
  <si>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</si>
  <si>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</si>
  <si>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</si>
  <si>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</si>
  <si>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</si>
  <si>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</si>
  <si>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</si>
  <si>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</si>
  <si>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</si>
  <si>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</si>
  <si>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</si>
  <si>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</si>
  <si>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</si>
  <si>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</si>
  <si>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</si>
  <si>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</si>
  <si>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</si>
  <si>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</si>
  <si>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</si>
  <si>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</si>
  <si>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</si>
  <si>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</si>
  <si>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</si>
  <si>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</si>
  <si>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</si>
  <si>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</si>
  <si>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</si>
  <si>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</si>
  <si>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</si>
  <si>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</si>
  <si>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</si>
  <si>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</si>
  <si>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</si>
  <si>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</si>
  <si>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</si>
  <si>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</si>
  <si>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</si>
  <si>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</si>
  <si>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</si>
  <si>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</si>
  <si>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</si>
  <si>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</si>
  <si>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</si>
  <si>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</si>
  <si>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</si>
  <si>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</si>
  <si>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</si>
  <si>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</si>
  <si>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</si>
  <si>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</si>
  <si>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</si>
  <si>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</si>
  <si>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</si>
  <si>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</si>
  <si>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</si>
  <si>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</si>
  <si>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</si>
  <si>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</si>
  <si>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</si>
  <si>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</si>
  <si>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</si>
  <si>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</si>
  <si>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</si>
  <si>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</si>
  <si>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</si>
  <si>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</si>
  <si>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</si>
  <si>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</si>
  <si>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</si>
  <si>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</si>
  <si>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</si>
  <si>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</si>
  <si>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</si>
  <si>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</si>
  <si>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</si>
  <si>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</si>
  <si>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</si>
  <si>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</si>
  <si>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</si>
  <si>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</si>
  <si>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</si>
  <si>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</si>
  <si>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</si>
  <si>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</si>
  <si>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</si>
  <si>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</si>
  <si>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</si>
  <si>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</si>
  <si>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</si>
  <si>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</si>
  <si>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</si>
  <si>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</si>
  <si>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</si>
  <si>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</si>
  <si>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</si>
  <si>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</si>
  <si>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</si>
  <si>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</si>
  <si>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</si>
  <si>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</si>
  <si>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</si>
  <si>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</si>
  <si>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</si>
  <si>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</si>
  <si>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</si>
  <si>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</si>
  <si>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</si>
  <si>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</si>
  <si>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</si>
  <si>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</si>
  <si>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</si>
  <si>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</si>
  <si>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</si>
  <si>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</si>
  <si>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</si>
  <si>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</si>
  <si>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</si>
  <si>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</si>
  <si>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</si>
  <si>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</si>
  <si>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</si>
  <si>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</si>
  <si>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</si>
  <si>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</si>
  <si>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</si>
  <si>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</si>
  <si>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</si>
  <si>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</si>
  <si>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</si>
  <si>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</si>
  <si>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</si>
  <si>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</si>
  <si>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</si>
  <si>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</si>
  <si>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</si>
  <si>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</si>
  <si>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</si>
  <si>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</si>
  <si>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</si>
  <si>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</si>
  <si>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</si>
  <si>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</si>
  <si>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</si>
  <si>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</si>
  <si>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</si>
  <si>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</si>
  <si>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</si>
  <si>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</si>
  <si>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</si>
  <si>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</si>
  <si>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</si>
  <si>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</si>
  <si>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</si>
  <si>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</si>
  <si>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</si>
  <si>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</si>
  <si>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</si>
  <si>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</si>
  <si>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</si>
  <si>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</si>
  <si>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</si>
  <si>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</si>
  <si>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</si>
  <si>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</si>
  <si>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</si>
  <si>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</si>
  <si>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</si>
  <si>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</si>
  <si>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</si>
  <si>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</si>
  <si>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</si>
  <si>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</si>
  <si>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</si>
  <si>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</si>
  <si>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</si>
  <si>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</si>
  <si>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</si>
  <si>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</si>
  <si>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</si>
  <si>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</si>
  <si>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</si>
  <si>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</si>
  <si>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</si>
  <si>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</si>
  <si>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</si>
  <si>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</si>
  <si>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</si>
  <si>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</si>
  <si>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</si>
  <si>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</si>
  <si>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</si>
  <si>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</si>
  <si>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</si>
  <si>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</si>
  <si>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</si>
  <si>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</si>
  <si>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</si>
  <si>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</si>
  <si>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</si>
  <si>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</si>
  <si>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</si>
  <si>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</si>
  <si>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</si>
  <si>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</si>
  <si>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</si>
  <si>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</si>
  <si>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</si>
  <si>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</si>
  <si>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</si>
  <si>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</si>
  <si>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</si>
  <si>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</si>
  <si>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</si>
  <si>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</si>
  <si>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</si>
  <si>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</si>
  <si>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</si>
  <si>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</si>
  <si>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</si>
  <si>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</si>
  <si>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</si>
  <si>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</si>
  <si>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</si>
  <si>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</si>
  <si>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</si>
  <si>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</si>
  <si>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</si>
  <si>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</si>
  <si>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</si>
  <si>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</si>
  <si>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</si>
  <si>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</si>
  <si>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</si>
  <si>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</si>
  <si>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</si>
  <si>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</si>
  <si>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</si>
  <si>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</si>
  <si>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</si>
  <si>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</si>
  <si>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</si>
  <si>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</si>
  <si>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</si>
  <si>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</si>
  <si>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</si>
  <si>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</si>
  <si>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</si>
  <si>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</si>
  <si>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</si>
  <si>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</si>
  <si>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</si>
  <si>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</si>
  <si>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</si>
  <si>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</si>
  <si>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</si>
  <si>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</si>
  <si>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</si>
  <si>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</si>
  <si>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</si>
  <si>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</si>
  <si>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</si>
  <si>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</si>
  <si>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</si>
  <si>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</si>
  <si>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</si>
  <si>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</si>
  <si>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</si>
  <si>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</si>
  <si>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</si>
  <si>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</si>
  <si>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</si>
  <si>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</si>
  <si>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</si>
  <si>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</si>
  <si>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</si>
  <si>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</si>
  <si>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</si>
  <si>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</si>
  <si>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</si>
  <si>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</si>
  <si>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</si>
  <si>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</si>
  <si>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</si>
  <si>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</si>
  <si>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</si>
  <si>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</si>
  <si>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</si>
  <si>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</si>
  <si>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</si>
  <si>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</si>
  <si>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</si>
  <si>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</si>
  <si>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</si>
  <si>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</si>
  <si>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</si>
  <si>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</si>
  <si>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</si>
  <si>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</si>
  <si>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</si>
  <si>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</si>
  <si>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</si>
  <si>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</si>
  <si>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</si>
  <si>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</si>
  <si>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</si>
  <si>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</si>
  <si>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</si>
  <si>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</si>
  <si>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</si>
  <si>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</si>
  <si>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</si>
  <si>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</si>
  <si>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</si>
  <si>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</si>
  <si>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</si>
  <si>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</si>
  <si>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</si>
  <si>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</si>
  <si>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</si>
  <si>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</si>
  <si>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</si>
  <si>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</si>
  <si>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</si>
  <si>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</si>
  <si>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</si>
  <si>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</si>
  <si>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</si>
  <si>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</si>
  <si>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</si>
  <si>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</si>
  <si>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</si>
  <si>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</si>
  <si>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</si>
  <si>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</si>
  <si>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</si>
  <si>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</si>
  <si>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</si>
  <si>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</si>
  <si>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</si>
  <si>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</si>
  <si>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</si>
  <si>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</si>
  <si>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</si>
  <si>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</si>
  <si>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</si>
  <si>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</si>
  <si>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</si>
  <si>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</si>
  <si>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</si>
  <si>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</si>
  <si>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</si>
  <si>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</si>
  <si>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</si>
  <si>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</si>
  <si>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</si>
  <si>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</si>
  <si>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</si>
  <si>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</si>
  <si>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</si>
  <si>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</si>
  <si>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</si>
  <si>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</si>
  <si>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</si>
  <si>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</si>
  <si>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</si>
  <si>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</si>
  <si>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</si>
  <si>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</si>
  <si>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</si>
  <si>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</si>
  <si>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</si>
  <si>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</si>
  <si>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</si>
  <si>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</si>
  <si>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</si>
  <si>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</si>
  <si>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</si>
  <si>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</si>
  <si>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</si>
  <si>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</si>
  <si>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</si>
  <si>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</si>
  <si>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</si>
  <si>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</si>
  <si>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</si>
  <si>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</si>
  <si>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</si>
  <si>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</si>
  <si>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</si>
  <si>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</si>
  <si>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</si>
  <si>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</si>
  <si>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</si>
  <si>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</si>
  <si>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</si>
  <si>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</si>
  <si>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</si>
  <si>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</si>
  <si>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</si>
  <si>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</si>
  <si>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</si>
  <si>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</si>
  <si>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</si>
  <si>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</si>
  <si>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</si>
  <si>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</si>
  <si>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</si>
  <si>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</si>
  <si>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</si>
  <si>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</si>
  <si>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</si>
  <si>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</si>
  <si>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</si>
  <si>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</si>
  <si>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</si>
  <si>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</si>
  <si>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</si>
  <si>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</si>
  <si>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</si>
  <si>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</si>
  <si>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</si>
  <si>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</si>
  <si>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</si>
  <si>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</si>
  <si>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</si>
  <si>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</si>
  <si>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</si>
  <si>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</si>
  <si>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</si>
  <si>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</si>
  <si>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</si>
  <si>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</si>
  <si>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</si>
  <si>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</si>
  <si>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</si>
  <si>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</si>
  <si>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</si>
  <si>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</si>
  <si>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</si>
  <si>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</si>
  <si>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</si>
  <si>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</si>
  <si>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</si>
  <si>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</si>
  <si>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</si>
  <si>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</si>
  <si>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</si>
  <si>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</si>
  <si>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</si>
  <si>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</si>
  <si>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</si>
  <si>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</si>
  <si>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</si>
  <si>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</si>
  <si>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</si>
  <si>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</si>
  <si>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</si>
  <si>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</si>
  <si>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</si>
  <si>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</si>
  <si>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</si>
  <si>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</si>
  <si>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</si>
  <si>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</si>
  <si>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</si>
  <si>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</si>
  <si>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</si>
  <si>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</si>
  <si>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</si>
  <si>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</si>
  <si>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</si>
  <si>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</si>
  <si>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</si>
  <si>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</si>
  <si>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</si>
  <si>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</si>
  <si>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</si>
  <si>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</si>
  <si>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</si>
  <si>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</si>
  <si>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</si>
  <si>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</si>
  <si>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</si>
  <si>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</si>
  <si>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</si>
  <si>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</si>
  <si>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</si>
  <si>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</si>
  <si>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</si>
  <si>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</si>
  <si>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</si>
  <si>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</si>
  <si>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</si>
  <si>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</si>
  <si>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</si>
  <si>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</si>
  <si>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</si>
  <si>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</si>
  <si>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</si>
  <si>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</si>
  <si>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</si>
  <si>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</si>
  <si>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</si>
  <si>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</si>
  <si>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</si>
  <si>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</si>
  <si>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</si>
  <si>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</si>
  <si>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</si>
  <si>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</si>
  <si>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</si>
  <si>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</si>
  <si>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</si>
  <si>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</si>
  <si>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</si>
  <si>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</si>
  <si>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</si>
  <si>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</si>
  <si>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</si>
  <si>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</si>
  <si>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</si>
  <si>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</si>
  <si>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</si>
  <si>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</si>
  <si>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</si>
  <si>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</si>
  <si>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</si>
  <si>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</si>
  <si>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</si>
  <si>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</si>
  <si>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</si>
  <si>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</si>
  <si>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</si>
  <si>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</si>
  <si>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</si>
  <si>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</si>
  <si>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</si>
  <si>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</si>
  <si>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</si>
  <si>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</si>
  <si>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</si>
  <si>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</si>
  <si>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</si>
  <si>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</si>
  <si>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</si>
  <si>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</si>
  <si>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</si>
  <si>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</si>
  <si>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</si>
  <si>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</si>
  <si>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</si>
  <si>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</si>
  <si>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</si>
  <si>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</si>
  <si>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</si>
  <si>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</si>
  <si>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</si>
  <si>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</si>
  <si>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</si>
  <si>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</si>
  <si>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</si>
  <si>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</si>
  <si>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</si>
  <si>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</si>
  <si>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</si>
  <si>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</si>
  <si>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</si>
  <si>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</si>
  <si>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</si>
  <si>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</si>
  <si>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</si>
  <si>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</si>
  <si>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</si>
  <si>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</si>
  <si>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</si>
  <si>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</si>
  <si>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</si>
  <si>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</si>
  <si>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</si>
  <si>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</si>
  <si>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</si>
  <si>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</si>
  <si>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</si>
  <si>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</si>
  <si>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</si>
  <si>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</si>
  <si>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</si>
  <si>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</si>
  <si>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</si>
  <si>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</si>
  <si>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</si>
  <si>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</si>
  <si>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</si>
  <si>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</si>
  <si>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</si>
  <si>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</si>
  <si>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</si>
  <si>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</si>
  <si>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</si>
  <si>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</si>
  <si>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</si>
  <si>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</si>
  <si>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</si>
  <si>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</si>
  <si>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</si>
  <si>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</si>
  <si>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</si>
  <si>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</si>
  <si>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</si>
  <si>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</si>
  <si>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</si>
  <si>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</si>
  <si>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</si>
  <si>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</si>
  <si>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</si>
  <si>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</si>
  <si>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</si>
  <si>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</si>
  <si>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</si>
  <si>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</si>
  <si>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</si>
  <si>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</si>
  <si>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</si>
  <si>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</si>
  <si>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</si>
  <si>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</si>
  <si>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</si>
  <si>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</si>
  <si>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</si>
  <si>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</si>
  <si>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</si>
  <si>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</si>
  <si>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</si>
  <si>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</si>
  <si>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</si>
  <si>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</si>
  <si>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</si>
  <si>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</si>
  <si>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</si>
  <si>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</si>
  <si>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</si>
  <si>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</si>
  <si>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</si>
  <si>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</si>
  <si>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</si>
  <si>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</si>
  <si>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</si>
  <si>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</si>
  <si>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</si>
  <si>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</si>
  <si>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</si>
  <si>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</si>
  <si>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</si>
  <si>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</si>
  <si>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</si>
  <si>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</si>
  <si>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</si>
  <si>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</si>
  <si>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</si>
  <si>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</si>
  <si>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</si>
  <si>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</si>
  <si>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</si>
  <si>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</si>
  <si>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</si>
  <si>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</si>
  <si>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</si>
  <si>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</si>
  <si>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</si>
  <si>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</si>
  <si>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</si>
  <si>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</si>
  <si>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</si>
  <si>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</si>
  <si>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</si>
  <si>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</si>
  <si>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</si>
  <si>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</si>
  <si>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</si>
  <si>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</si>
  <si>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</si>
  <si>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</si>
  <si>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</si>
  <si>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</si>
  <si>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</si>
  <si>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</si>
  <si>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</si>
  <si>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</si>
  <si>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</si>
  <si>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</si>
  <si>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</si>
  <si>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</si>
  <si>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</si>
  <si>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</si>
  <si>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</si>
  <si>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</si>
  <si>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</si>
  <si>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</si>
  <si>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</si>
  <si>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</si>
  <si>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</si>
  <si>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</si>
  <si>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</si>
  <si>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</si>
  <si>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</si>
  <si>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</si>
  <si>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</si>
  <si>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</si>
  <si>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</si>
  <si>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</si>
  <si>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</si>
  <si>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</si>
  <si>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</si>
  <si>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</si>
  <si>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</si>
  <si>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</si>
  <si>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</si>
  <si>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</si>
  <si>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</si>
  <si>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</si>
  <si>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</si>
  <si>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</si>
  <si>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</si>
  <si>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</si>
  <si>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</si>
  <si>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</si>
  <si>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</si>
  <si>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</si>
  <si>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</si>
  <si>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</si>
  <si>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</si>
  <si>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</si>
  <si>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</si>
  <si>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</si>
  <si>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</si>
  <si>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</si>
  <si>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</si>
  <si>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</si>
  <si>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</si>
  <si>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</si>
  <si>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</si>
  <si>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</si>
  <si>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</si>
  <si>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</si>
  <si>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</si>
  <si>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</si>
  <si>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</si>
  <si>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</si>
  <si>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</si>
  <si>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</si>
  <si>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</si>
  <si>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</si>
  <si>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</si>
  <si>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</si>
  <si>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</si>
  <si>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</si>
  <si>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</si>
  <si>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</si>
  <si>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</si>
  <si>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</si>
  <si>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</si>
  <si>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</si>
  <si>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</si>
  <si>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</si>
  <si>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</si>
  <si>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</si>
  <si>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</si>
  <si>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</si>
  <si>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</si>
  <si>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</si>
  <si>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</si>
  <si>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</si>
  <si>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</si>
  <si>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</si>
  <si>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</si>
  <si>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</si>
  <si>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</si>
  <si>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</si>
  <si>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</si>
  <si>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</si>
  <si>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</si>
  <si>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</si>
  <si>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</si>
  <si>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</si>
  <si>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</si>
  <si>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</si>
  <si>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</si>
  <si>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</si>
  <si>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</si>
  <si>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</si>
  <si>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</si>
  <si>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</si>
  <si>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</si>
  <si>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</si>
  <si>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</si>
  <si>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</si>
  <si>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</si>
  <si>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</si>
  <si>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</si>
  <si>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</si>
  <si>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</si>
  <si>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</si>
  <si>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</si>
  <si>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</si>
  <si>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</si>
  <si>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</si>
  <si>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</si>
  <si>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</si>
  <si>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</si>
  <si>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</si>
  <si>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</si>
  <si>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</si>
  <si>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</si>
  <si>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</si>
  <si>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</si>
  <si>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</si>
  <si>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</si>
  <si>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</si>
  <si>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</si>
  <si>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</si>
  <si>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</si>
  <si>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</si>
  <si>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</si>
  <si>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</si>
  <si>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</si>
  <si>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</si>
  <si>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</si>
  <si>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</si>
  <si>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</si>
  <si>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</si>
  <si>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</si>
  <si>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</si>
  <si>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</si>
  <si>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</si>
  <si>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</si>
  <si>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</si>
  <si>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</si>
  <si>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</si>
  <si>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</si>
  <si>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</si>
  <si>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</si>
  <si>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</si>
  <si>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</si>
  <si>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</si>
  <si>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</si>
  <si>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</si>
  <si>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</si>
  <si>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</si>
  <si>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</si>
  <si>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</si>
  <si>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</si>
  <si>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</si>
  <si>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</si>
  <si>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</si>
  <si>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</si>
  <si>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</si>
  <si>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</si>
  <si>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</si>
  <si>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</si>
  <si>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</si>
  <si>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</si>
  <si>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</si>
  <si>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</si>
  <si>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</si>
  <si>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</si>
  <si>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</si>
  <si>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</si>
  <si>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</si>
  <si>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</si>
  <si>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</si>
  <si>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</si>
  <si>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</si>
  <si>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</si>
  <si>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</si>
  <si>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</si>
  <si>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</si>
  <si>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</si>
  <si>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</si>
  <si>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</si>
  <si>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</si>
  <si>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</si>
  <si>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</si>
  <si>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</si>
  <si>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</si>
  <si>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</si>
  <si>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</si>
  <si>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</si>
  <si>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</si>
  <si>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</si>
  <si>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</si>
  <si>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</si>
  <si>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</si>
  <si>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</si>
  <si>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</si>
  <si>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</si>
  <si>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</si>
  <si>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</si>
  <si>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</si>
  <si>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</si>
  <si>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</si>
  <si>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</si>
  <si>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</si>
  <si>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</si>
  <si>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</si>
  <si>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</si>
  <si>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</si>
  <si>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</si>
  <si>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</si>
  <si>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</si>
  <si>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</si>
  <si>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</si>
  <si>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</si>
  <si>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</si>
  <si>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</si>
  <si>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</si>
  <si>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</si>
  <si>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</si>
  <si>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</si>
  <si>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</si>
  <si>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</si>
  <si>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</si>
  <si>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</si>
  <si>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</si>
  <si>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</si>
  <si>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</si>
  <si>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</si>
  <si>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</si>
  <si>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</si>
  <si>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</si>
  <si>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</si>
  <si>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</si>
  <si>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</si>
  <si>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</si>
  <si>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</si>
  <si>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</si>
  <si>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</si>
  <si>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</si>
  <si>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</si>
  <si>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</si>
  <si>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</si>
  <si>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</si>
  <si>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</si>
  <si>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</si>
  <si>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</si>
  <si>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</si>
  <si>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</si>
  <si>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</si>
  <si>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</si>
  <si>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</si>
  <si>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</si>
  <si>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</si>
  <si>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</si>
  <si>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</si>
  <si>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</si>
  <si>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</si>
  <si>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</si>
  <si>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</si>
  <si>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</si>
  <si>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</si>
  <si>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</si>
  <si>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</si>
  <si>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</si>
  <si>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</si>
  <si>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</si>
  <si>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</si>
  <si>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</si>
  <si>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</si>
  <si>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</si>
  <si>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</si>
  <si>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</si>
  <si>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</si>
  <si>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</si>
  <si>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</si>
  <si>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</si>
  <si>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</si>
  <si>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</si>
  <si>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</si>
  <si>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</si>
  <si>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</si>
  <si>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</si>
  <si>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</si>
  <si>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</si>
  <si>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</si>
  <si>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</si>
  <si>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</si>
  <si>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</si>
  <si>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</si>
  <si>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</si>
  <si>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</si>
  <si>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</si>
  <si>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</si>
  <si>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</si>
  <si>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</si>
  <si>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</si>
  <si>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</si>
  <si>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</si>
  <si>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</si>
  <si>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</si>
  <si>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</si>
  <si>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</si>
  <si>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</si>
  <si>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</si>
  <si>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</si>
  <si>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</si>
  <si>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</si>
  <si>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</si>
  <si>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</si>
  <si>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</si>
  <si>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</si>
  <si>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</si>
  <si>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</si>
  <si>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</si>
  <si>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</si>
  <si>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</si>
  <si>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</si>
  <si>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</si>
  <si>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</si>
  <si>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</si>
  <si>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</si>
  <si>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</si>
  <si>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</si>
  <si>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</si>
  <si>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</si>
  <si>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</si>
  <si>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</si>
  <si>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</si>
  <si>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</si>
  <si>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</si>
  <si>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</si>
  <si>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</si>
  <si>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</si>
  <si>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</si>
  <si>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</si>
  <si>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</si>
  <si>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</si>
  <si>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</si>
  <si>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</si>
  <si>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</si>
  <si>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</si>
  <si>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</si>
  <si>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</si>
  <si>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</si>
  <si>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</si>
  <si>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</si>
  <si>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</si>
  <si>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</si>
  <si>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</si>
  <si>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</si>
  <si>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</si>
  <si>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</si>
  <si>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</si>
  <si>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</si>
  <si>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</si>
  <si>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</si>
  <si>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</si>
  <si>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</si>
  <si>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</si>
  <si>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</si>
  <si>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</si>
  <si>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</si>
  <si>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</si>
  <si>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</si>
  <si>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</si>
  <si>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</si>
  <si>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</si>
  <si>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</si>
  <si>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</si>
  <si>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</si>
  <si>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</si>
  <si>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</si>
  <si>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</si>
  <si>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</si>
  <si>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</si>
  <si>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</si>
  <si>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</si>
  <si>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</si>
  <si>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</si>
  <si>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</si>
  <si>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</si>
  <si>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</si>
  <si>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</si>
  <si>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</si>
  <si>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</si>
  <si>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</si>
  <si>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</si>
  <si>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</si>
  <si>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</si>
  <si>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</si>
  <si>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</si>
  <si>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</si>
  <si>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</si>
  <si>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</si>
  <si>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</si>
  <si>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</si>
  <si>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</si>
  <si>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</si>
  <si>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</si>
  <si>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</si>
  <si>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</si>
  <si>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</si>
  <si>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</si>
  <si>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</si>
  <si>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</si>
  <si>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</si>
  <si>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</si>
  <si>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</si>
  <si>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</si>
  <si>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</si>
  <si>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</si>
  <si>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</si>
  <si>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</si>
  <si>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</si>
  <si>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</si>
  <si>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</si>
  <si>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</si>
  <si>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</si>
  <si>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</si>
  <si>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</si>
  <si>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</si>
  <si>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</si>
  <si>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</si>
  <si>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</si>
  <si>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</si>
  <si>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</si>
  <si>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</si>
  <si>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</si>
  <si>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</si>
  <si>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</si>
  <si>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</si>
  <si>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</si>
  <si>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</si>
  <si>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</si>
  <si>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</si>
  <si>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</si>
  <si>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</si>
  <si>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</si>
  <si>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</si>
  <si>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</si>
  <si>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</si>
  <si>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</si>
  <si>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</si>
  <si>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</si>
  <si>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</si>
  <si>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</si>
  <si>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</si>
  <si>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</si>
  <si>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</si>
  <si>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</si>
  <si>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</si>
  <si>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</si>
  <si>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</si>
  <si>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</si>
  <si>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</si>
  <si>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</si>
  <si>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</si>
  <si>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</si>
  <si>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</si>
  <si>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</si>
  <si>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</si>
  <si>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</si>
  <si>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</si>
  <si>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</si>
  <si>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</si>
  <si>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</si>
  <si>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</si>
  <si>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</si>
  <si>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</si>
  <si>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</si>
  <si>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</si>
  <si>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</si>
  <si>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</si>
  <si>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</si>
  <si>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</si>
  <si>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</si>
  <si>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</si>
  <si>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</si>
  <si>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</si>
  <si>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</si>
  <si>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</si>
  <si>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</si>
  <si>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</si>
  <si>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</si>
  <si>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</si>
  <si>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</si>
  <si>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</si>
  <si>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</si>
  <si>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</si>
  <si>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</si>
  <si>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</si>
  <si>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</si>
  <si>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</si>
  <si>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</si>
  <si>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</si>
  <si>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</si>
  <si>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</si>
  <si>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</si>
  <si>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</si>
  <si>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</si>
  <si>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</si>
  <si>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</si>
  <si>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</si>
  <si>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</si>
  <si>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</si>
  <si>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</si>
  <si>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</si>
  <si>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</si>
  <si>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</si>
  <si>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</si>
  <si>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</si>
  <si>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</si>
  <si>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</si>
  <si>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</si>
  <si>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</si>
  <si>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</si>
  <si>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</si>
  <si>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</si>
  <si>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</si>
  <si>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</si>
  <si>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</si>
  <si>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</si>
  <si>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</si>
  <si>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</si>
  <si>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</si>
  <si>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</si>
  <si>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</si>
  <si>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</si>
  <si>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</si>
  <si>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</si>
  <si>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</si>
  <si>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</si>
  <si>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</si>
  <si>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</si>
  <si>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</si>
  <si>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</si>
  <si>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</si>
  <si>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</si>
  <si>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</si>
  <si>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</si>
  <si>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</si>
  <si>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</si>
  <si>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</si>
  <si>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</si>
  <si>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</si>
  <si>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</si>
  <si>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</si>
  <si>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</si>
  <si>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</si>
  <si>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</si>
  <si>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</si>
  <si>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</si>
  <si>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</si>
  <si>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</si>
  <si>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</si>
  <si>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</si>
  <si>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</si>
  <si>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</si>
  <si>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</si>
  <si>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</si>
  <si>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</si>
  <si>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</si>
  <si>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</si>
  <si>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</si>
  <si>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</si>
  <si>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</si>
  <si>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</si>
  <si>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</si>
  <si>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</si>
  <si>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</si>
  <si>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</si>
  <si>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</si>
  <si>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</si>
  <si>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</si>
  <si>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</si>
  <si>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</si>
  <si>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</si>
  <si>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</si>
  <si>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</si>
  <si>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</si>
  <si>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</si>
  <si>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</si>
  <si>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</si>
  <si>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</si>
  <si>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</si>
  <si>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</si>
  <si>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</si>
  <si>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</si>
  <si>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</si>
  <si>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</si>
  <si>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</si>
  <si>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</si>
  <si>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</si>
  <si>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</si>
  <si>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</si>
  <si>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</si>
  <si>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</si>
  <si>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</si>
  <si>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</si>
  <si>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</si>
  <si>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</si>
  <si>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</si>
  <si>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</si>
  <si>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</si>
  <si>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</si>
  <si>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</si>
  <si>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</si>
  <si>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</si>
  <si>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</si>
  <si>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</si>
  <si>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</si>
  <si>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</si>
  <si>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</si>
  <si>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</si>
  <si>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</si>
  <si>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</si>
  <si>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</si>
  <si>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</si>
  <si>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</si>
  <si>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</si>
  <si>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</si>
  <si>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</si>
  <si>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</si>
  <si>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</si>
  <si>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</si>
  <si>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</si>
  <si>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</si>
  <si>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</si>
  <si>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</si>
  <si>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</si>
  <si>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</si>
  <si>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</si>
  <si>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</si>
  <si>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</si>
  <si>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</si>
  <si>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</si>
  <si>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</si>
  <si>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</si>
  <si>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</si>
  <si>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</si>
  <si>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</si>
  <si>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</si>
  <si>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</si>
  <si>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</si>
  <si>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</si>
  <si>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</si>
  <si>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</si>
  <si>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</si>
  <si>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</si>
  <si>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</si>
  <si>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</si>
  <si>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</si>
  <si>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</si>
  <si>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</si>
  <si>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</si>
  <si>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</si>
  <si>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</si>
  <si>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</si>
  <si>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</si>
  <si>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</si>
  <si>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</si>
  <si>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</si>
  <si>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</si>
  <si>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</si>
  <si>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</si>
  <si>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</si>
  <si>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</si>
  <si>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</si>
  <si>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</si>
  <si>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</si>
  <si>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</si>
  <si>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</si>
  <si>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</si>
  <si>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</si>
  <si>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</si>
  <si>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</si>
  <si>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</si>
  <si>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</si>
  <si>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</si>
  <si>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</si>
  <si>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</si>
  <si>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</si>
  <si>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</si>
  <si>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</si>
  <si>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</si>
  <si>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</si>
  <si>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</si>
  <si>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</si>
  <si>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</si>
  <si>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</si>
  <si>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</si>
  <si>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</si>
  <si>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</si>
  <si>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</si>
  <si>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</si>
  <si>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</si>
  <si>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</si>
  <si>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</si>
  <si>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</si>
  <si>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</si>
  <si>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</si>
  <si>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</si>
  <si>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</si>
  <si>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</si>
  <si>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</si>
  <si>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</si>
  <si>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</si>
  <si>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</si>
  <si>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</si>
  <si>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</si>
  <si>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</si>
  <si>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</si>
  <si>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</si>
  <si>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</si>
  <si>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</si>
  <si>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</si>
  <si>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</si>
  <si>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</si>
  <si>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</si>
  <si>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</si>
  <si>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</si>
  <si>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</si>
  <si>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</si>
  <si>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</si>
  <si>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</si>
  <si>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</si>
  <si>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</si>
  <si>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</si>
  <si>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</si>
  <si>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</si>
  <si>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</si>
  <si>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</si>
  <si>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</si>
  <si>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</si>
  <si>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</si>
  <si>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</si>
  <si>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</si>
  <si>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</si>
  <si>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</si>
  <si>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</si>
  <si>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</si>
  <si>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</si>
  <si>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</si>
  <si>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</si>
  <si>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</si>
  <si>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</si>
  <si>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</si>
  <si>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</si>
  <si>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</si>
  <si>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</si>
  <si>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</si>
  <si>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</si>
  <si>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</si>
  <si>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</si>
  <si>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</si>
  <si>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</si>
  <si>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</si>
  <si>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</si>
  <si>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</si>
  <si>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</si>
  <si>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</si>
  <si>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</si>
  <si>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</si>
  <si>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</si>
  <si>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</si>
  <si>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</si>
  <si>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</si>
  <si>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</si>
  <si>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</si>
  <si>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</si>
  <si>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</si>
  <si>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</si>
  <si>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</si>
  <si>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</si>
  <si>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</si>
  <si>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</si>
  <si>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</si>
  <si>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</si>
  <si>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</si>
  <si>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</si>
  <si>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</si>
  <si>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</si>
  <si>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</si>
  <si>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</si>
  <si>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</si>
  <si>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</si>
  <si>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</si>
  <si>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</si>
  <si>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</si>
  <si>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</si>
  <si>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</si>
  <si>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</si>
  <si>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</si>
  <si>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</si>
  <si>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</si>
  <si>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</si>
  <si>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</si>
  <si>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</si>
  <si>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</si>
  <si>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</si>
  <si>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</si>
  <si>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</si>
  <si>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</si>
  <si>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</si>
  <si>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</si>
  <si>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</si>
  <si>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</si>
  <si>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</si>
  <si>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</si>
  <si>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</si>
  <si>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</si>
  <si>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</si>
  <si>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</si>
  <si>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</si>
  <si>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</si>
  <si>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</si>
  <si>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</si>
  <si>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</si>
  <si>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</si>
  <si>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</si>
  <si>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</si>
  <si>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</si>
  <si>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</si>
  <si>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</si>
  <si>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</si>
  <si>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</si>
  <si>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</si>
  <si>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</si>
  <si>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</si>
  <si>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</si>
  <si>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</si>
  <si>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</si>
  <si>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</si>
  <si>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</si>
  <si>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</si>
  <si>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</si>
  <si>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</si>
  <si>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</si>
  <si>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</si>
  <si>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</si>
  <si>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</si>
  <si>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</si>
  <si>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</si>
  <si>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</si>
  <si>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</si>
  <si>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</si>
  <si>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</si>
  <si>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</si>
  <si>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</si>
  <si>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</si>
  <si>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</si>
  <si>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</si>
  <si>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</si>
  <si>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</si>
  <si>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</si>
  <si>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</si>
  <si>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</si>
  <si>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</si>
  <si>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</si>
  <si>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</si>
  <si>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</si>
  <si>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</si>
  <si>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</si>
  <si>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</si>
  <si>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</si>
  <si>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</si>
  <si>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</si>
  <si>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</si>
  <si>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</si>
  <si>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</si>
  <si>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</si>
  <si>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</si>
  <si>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</si>
  <si>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</si>
  <si>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</si>
  <si>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</si>
  <si>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</si>
  <si>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</si>
  <si>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</si>
  <si>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</si>
  <si>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</si>
  <si>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</si>
  <si>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</si>
  <si>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</si>
  <si>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</si>
  <si>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</si>
  <si>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</si>
  <si>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</si>
  <si>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</si>
  <si>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</si>
  <si>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</si>
  <si>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</si>
  <si>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</si>
  <si>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</si>
  <si>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</si>
  <si>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</si>
  <si>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</si>
  <si>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</si>
  <si>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</si>
  <si>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</si>
  <si>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</si>
  <si>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</si>
  <si>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</si>
  <si>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</si>
  <si>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</si>
  <si>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</si>
  <si>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</si>
  <si>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</si>
  <si>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</si>
  <si>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</si>
  <si>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</si>
  <si>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</si>
  <si>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</si>
  <si>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</si>
  <si>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</si>
  <si>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</si>
  <si>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</si>
  <si>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</si>
  <si>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</si>
  <si>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</si>
  <si>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</si>
  <si>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</si>
  <si>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</si>
  <si>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</si>
  <si>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</si>
  <si>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</si>
  <si>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</si>
  <si>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</si>
  <si>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</si>
  <si>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</si>
  <si>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</si>
  <si>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</si>
  <si>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</si>
  <si>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</si>
  <si>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</si>
  <si>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</si>
  <si>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</si>
  <si>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</si>
  <si>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</si>
  <si>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</si>
  <si>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</si>
  <si>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</si>
  <si>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</si>
  <si>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</si>
  <si>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</si>
  <si>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</si>
  <si>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</si>
  <si>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</si>
  <si>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</si>
  <si>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</si>
  <si>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</si>
  <si>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</si>
  <si>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</si>
  <si>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</si>
  <si>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</si>
  <si>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</si>
  <si>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</si>
  <si>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</si>
  <si>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</si>
  <si>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</si>
  <si>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</si>
  <si>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</si>
  <si>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</si>
  <si>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</si>
  <si>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</si>
  <si>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</si>
  <si>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</si>
  <si>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</si>
  <si>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</si>
  <si>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</si>
  <si>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</si>
  <si>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</si>
  <si>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</si>
  <si>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</si>
  <si>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</si>
  <si>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</si>
  <si>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</si>
  <si>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</si>
  <si>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</si>
  <si>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</si>
  <si>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</si>
  <si>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</si>
  <si>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</si>
  <si>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</si>
  <si>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</si>
  <si>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</si>
  <si>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</si>
  <si>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</si>
  <si>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</si>
  <si>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</si>
  <si>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</si>
  <si>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</si>
  <si>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</si>
  <si>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</si>
  <si>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</si>
  <si>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</si>
  <si>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</si>
  <si>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</si>
  <si>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</si>
  <si>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</si>
  <si>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</si>
  <si>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</si>
  <si>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</si>
  <si>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</si>
  <si>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</si>
  <si>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</si>
  <si>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</si>
  <si>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</si>
  <si>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</si>
  <si>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</si>
  <si>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</si>
  <si>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</si>
  <si>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</si>
  <si>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</si>
  <si>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</si>
  <si>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</si>
  <si>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</si>
  <si>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</si>
  <si>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</si>
  <si>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</si>
  <si>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</si>
  <si>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</si>
  <si>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</si>
  <si>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</si>
  <si>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</si>
  <si>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</si>
  <si>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</si>
  <si>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</si>
  <si>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</si>
  <si>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</si>
  <si>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</si>
  <si>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</si>
  <si>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</si>
  <si>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</si>
  <si>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</si>
  <si>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</si>
  <si>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</si>
  <si>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</si>
  <si>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</si>
  <si>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</si>
  <si>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</si>
  <si>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</si>
  <si>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</si>
  <si>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</si>
  <si>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</si>
  <si>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</si>
  <si>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</si>
  <si>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</si>
  <si>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</si>
  <si>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</si>
  <si>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</si>
  <si>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</si>
  <si>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</si>
  <si>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</si>
  <si>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</si>
  <si>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</si>
  <si>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</si>
  <si>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</si>
  <si>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</si>
  <si>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</si>
  <si>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</si>
  <si>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</si>
  <si>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</si>
  <si>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</si>
  <si>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</si>
  <si>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</si>
  <si>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</si>
  <si>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</si>
  <si>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</si>
  <si>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</si>
  <si>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</si>
  <si>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</si>
  <si>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</si>
  <si>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</si>
  <si>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</si>
  <si>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</si>
  <si>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</si>
  <si>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</si>
  <si>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</si>
  <si>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</si>
  <si>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</si>
  <si>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</si>
  <si>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</si>
  <si>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</si>
  <si>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</si>
  <si>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</si>
  <si>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</si>
  <si>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</si>
  <si>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</si>
  <si>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</si>
  <si>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</si>
  <si>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</si>
  <si>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</si>
  <si>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</si>
  <si>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</si>
  <si>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</si>
  <si>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</si>
  <si>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</si>
  <si>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</si>
  <si>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</si>
  <si>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</si>
  <si>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</si>
  <si>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</si>
  <si>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</si>
  <si>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</si>
  <si>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</si>
  <si>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</si>
  <si>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</si>
  <si>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</si>
  <si>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</si>
  <si>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</si>
  <si>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</si>
  <si>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</si>
  <si>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</si>
  <si>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</si>
  <si>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</si>
  <si>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</si>
  <si>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</si>
  <si>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</si>
  <si>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</si>
  <si>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</si>
  <si>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</si>
  <si>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</si>
  <si>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</si>
  <si>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</si>
  <si>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</si>
  <si>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</si>
  <si>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</si>
  <si>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</si>
  <si>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</si>
  <si>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</si>
  <si>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</si>
  <si>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</si>
  <si>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</si>
  <si>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</si>
  <si>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</si>
  <si>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</si>
  <si>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</si>
  <si>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</si>
  <si>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</si>
  <si>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</si>
  <si>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</si>
  <si>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</si>
  <si>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</si>
  <si>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</si>
  <si>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</si>
  <si>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</si>
  <si>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</si>
  <si>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</si>
  <si>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</si>
  <si>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</si>
  <si>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</si>
  <si>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</si>
  <si>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</si>
  <si>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</si>
  <si>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</si>
  <si>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</si>
  <si>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</si>
  <si>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</si>
  <si>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</si>
  <si>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</si>
  <si>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</si>
  <si>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</si>
  <si>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</si>
  <si>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</si>
  <si>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</si>
  <si>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</si>
  <si>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</si>
  <si>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</si>
  <si>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</si>
  <si>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</si>
  <si>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</si>
  <si>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</si>
  <si>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</si>
  <si>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</si>
  <si>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</si>
  <si>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</si>
  <si>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</si>
  <si>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</si>
  <si>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</si>
  <si>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</si>
  <si>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</si>
  <si>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</si>
  <si>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</si>
  <si>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</si>
  <si>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</si>
  <si>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</si>
  <si>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</si>
  <si>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</si>
  <si>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</si>
  <si>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</si>
  <si>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</si>
  <si>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</si>
  <si>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</si>
  <si>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</si>
  <si>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</si>
  <si>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</si>
  <si>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</si>
  <si>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</si>
  <si>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</si>
  <si>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</si>
  <si>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</si>
  <si>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</si>
  <si>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</si>
  <si>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</si>
  <si>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</si>
  <si>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</si>
  <si>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</si>
  <si>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</si>
  <si>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</si>
  <si>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</si>
  <si>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</si>
  <si>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</si>
  <si>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</si>
  <si>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</si>
  <si>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</si>
  <si>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</si>
  <si>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</si>
  <si>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</si>
  <si>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</si>
  <si>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</si>
  <si>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</si>
  <si>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</si>
  <si>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</si>
  <si>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</si>
  <si>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</si>
  <si>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</si>
  <si>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</si>
  <si>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</si>
  <si>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</si>
  <si>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</si>
  <si>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</si>
  <si>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</si>
  <si>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</si>
  <si>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</si>
  <si>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</si>
  <si>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</si>
  <si>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</si>
  <si>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</si>
  <si>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</si>
  <si>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</si>
  <si>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</si>
  <si>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</si>
  <si>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</si>
  <si>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</si>
  <si>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</si>
  <si>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</si>
  <si>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</si>
  <si>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</si>
  <si>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</si>
  <si>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</si>
  <si>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</si>
  <si>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</si>
  <si>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</si>
  <si>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</si>
  <si>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</si>
  <si>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</si>
  <si>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</si>
  <si>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</si>
  <si>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</si>
  <si>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</si>
  <si>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</si>
  <si>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</si>
  <si>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</si>
  <si>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</si>
  <si>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</si>
  <si>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</si>
  <si>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</si>
  <si>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</si>
  <si>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</si>
  <si>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</si>
  <si>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</si>
  <si>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</si>
  <si>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</si>
  <si>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</si>
  <si>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</si>
  <si>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</si>
  <si>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</si>
  <si>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</si>
  <si>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</si>
  <si>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</si>
  <si>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</si>
  <si>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</si>
  <si>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</si>
  <si>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</si>
  <si>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</si>
  <si>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</si>
  <si>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</si>
  <si>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</si>
  <si>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</si>
  <si>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</si>
  <si>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</si>
  <si>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</si>
  <si>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</si>
  <si>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</si>
  <si>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</si>
  <si>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</si>
  <si>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</si>
  <si>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</si>
  <si>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</si>
  <si>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</si>
  <si>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</si>
  <si>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</si>
  <si>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</si>
  <si>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</si>
  <si>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</si>
  <si>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</si>
  <si>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</si>
  <si>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</si>
  <si>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</si>
  <si>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</si>
  <si>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</si>
  <si>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</si>
  <si>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</si>
  <si>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</si>
  <si>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</si>
  <si>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</si>
  <si>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</si>
  <si>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</si>
  <si>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</si>
  <si>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</si>
  <si>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</si>
  <si>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</si>
  <si>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</si>
  <si>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</si>
  <si>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</si>
  <si>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</si>
  <si>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</si>
  <si>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</si>
  <si>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</si>
  <si>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</si>
  <si>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</si>
  <si>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</si>
  <si>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</si>
  <si>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</si>
  <si>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</si>
  <si>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</si>
  <si>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</si>
  <si>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</si>
  <si>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</si>
  <si>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</si>
  <si>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</si>
  <si>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</si>
  <si>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</si>
  <si>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</si>
  <si>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</si>
  <si>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</si>
  <si>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</si>
  <si>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</si>
  <si>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</si>
  <si>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</si>
  <si>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</si>
  <si>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</si>
  <si>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</si>
  <si>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</si>
  <si>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</si>
  <si>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</si>
  <si>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</si>
  <si>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</si>
  <si>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</si>
  <si>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</si>
  <si>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</si>
  <si>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</si>
  <si>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</si>
  <si>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</si>
  <si>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</si>
  <si>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</si>
  <si>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</si>
  <si>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</si>
  <si>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</si>
  <si>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</si>
  <si>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</si>
  <si>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</si>
  <si>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</si>
  <si>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</si>
  <si>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</si>
  <si>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</si>
  <si>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</si>
  <si>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</si>
  <si>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</si>
  <si>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</si>
  <si>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</si>
  <si>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</si>
  <si>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</si>
  <si>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</si>
  <si>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</si>
  <si>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</si>
  <si>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</si>
  <si>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</si>
  <si>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</si>
  <si>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</si>
  <si>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</si>
  <si>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</si>
  <si>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</si>
  <si>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</si>
  <si>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</si>
  <si>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</si>
  <si>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</si>
  <si>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</si>
  <si>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</si>
  <si>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</si>
  <si>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</si>
  <si>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</si>
  <si>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</si>
  <si>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</si>
  <si>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</si>
  <si>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</si>
  <si>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</si>
  <si>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</si>
  <si>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</si>
  <si>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</si>
  <si>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</si>
  <si>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</si>
  <si>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</si>
  <si>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</si>
  <si>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</si>
  <si>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</si>
  <si>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</si>
  <si>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</si>
  <si>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</si>
  <si>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</si>
  <si>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</si>
  <si>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</si>
  <si>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</si>
  <si>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</si>
  <si>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</si>
  <si>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</si>
  <si>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</si>
  <si>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</si>
  <si>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</si>
  <si>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</si>
  <si>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</si>
  <si>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</si>
  <si>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</si>
  <si>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</si>
  <si>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</si>
  <si>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</si>
  <si>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</si>
  <si>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</si>
  <si>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</si>
  <si>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</si>
  <si>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</si>
  <si>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</si>
  <si>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</si>
  <si>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</si>
  <si>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</si>
  <si>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</si>
  <si>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</si>
  <si>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</si>
  <si>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</si>
  <si>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</si>
  <si>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</si>
  <si>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</si>
  <si>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</si>
  <si>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</si>
  <si>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</si>
  <si>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</si>
  <si>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</si>
  <si>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</si>
  <si>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</si>
  <si>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</si>
  <si>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</si>
  <si>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</si>
  <si>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</si>
  <si>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</si>
  <si>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</si>
  <si>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</si>
  <si>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</si>
  <si>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</si>
  <si>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</si>
  <si>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</si>
  <si>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</si>
  <si>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</si>
  <si>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</si>
  <si>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</si>
  <si>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</si>
  <si>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</si>
  <si>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</si>
  <si>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</si>
  <si>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</si>
  <si>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</si>
  <si>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</si>
  <si>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</si>
  <si>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</si>
  <si>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</si>
  <si>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</si>
  <si>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</si>
  <si>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</si>
  <si>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</si>
  <si>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</si>
  <si>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</si>
  <si>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</si>
  <si>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</si>
  <si>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</si>
  <si>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</si>
  <si>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</si>
  <si>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</si>
  <si>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</si>
  <si>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</si>
  <si>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</si>
  <si>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</si>
  <si>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</si>
  <si>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</si>
  <si>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</si>
  <si>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</si>
  <si>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</si>
  <si>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</si>
  <si>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</si>
  <si>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</si>
  <si>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</si>
  <si>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</si>
  <si>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</si>
  <si>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</si>
  <si>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</si>
  <si>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</si>
  <si>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</si>
  <si>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</si>
  <si>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</si>
  <si>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</si>
  <si>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</si>
  <si>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</si>
  <si>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</si>
  <si>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</si>
  <si>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</si>
  <si>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</si>
  <si>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</si>
  <si>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</si>
  <si>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</si>
  <si>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</si>
  <si>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</si>
  <si>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</si>
  <si>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</si>
  <si>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</si>
  <si>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</si>
  <si>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</si>
  <si>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</si>
  <si>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</si>
  <si>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</si>
  <si>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</si>
  <si>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</si>
  <si>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</si>
  <si>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</si>
  <si>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</si>
  <si>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</si>
  <si>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</si>
  <si>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</si>
  <si>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</si>
  <si>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</si>
  <si>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</si>
  <si>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</si>
  <si>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</si>
  <si>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</si>
  <si>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</si>
  <si>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</si>
  <si>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</si>
  <si>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</si>
  <si>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</si>
  <si>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</si>
  <si>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</si>
  <si>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</si>
  <si>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</si>
  <si>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</si>
  <si>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</si>
  <si>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</si>
  <si>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</si>
  <si>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</si>
  <si>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</si>
  <si>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</si>
  <si>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</si>
  <si>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</si>
  <si>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</si>
  <si>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</si>
  <si>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</si>
  <si>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</si>
  <si>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</si>
  <si>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</si>
  <si>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</si>
  <si>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</si>
  <si>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</si>
  <si>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</si>
  <si>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</si>
  <si>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</si>
  <si>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</si>
  <si>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</si>
  <si>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</si>
  <si>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</si>
  <si>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</si>
  <si>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</si>
  <si>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</si>
  <si>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</si>
  <si>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</si>
  <si>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</si>
  <si>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</si>
  <si>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</si>
  <si>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</si>
  <si>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</si>
  <si>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</si>
  <si>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</si>
  <si>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</si>
  <si>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</si>
  <si>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</si>
  <si>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</si>
  <si>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</si>
  <si>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</si>
  <si>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</si>
  <si>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</si>
  <si>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</si>
  <si>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</si>
  <si>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</si>
  <si>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</si>
  <si>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</si>
  <si>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</si>
  <si>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</si>
  <si>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</si>
  <si>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</si>
  <si>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</si>
  <si>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</si>
  <si>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</si>
  <si>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</si>
  <si>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</si>
  <si>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</si>
  <si>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</si>
  <si>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</si>
  <si>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</si>
  <si>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</si>
  <si>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</si>
  <si>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</si>
  <si>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</si>
  <si>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</si>
  <si>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</si>
  <si>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</si>
  <si>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</si>
  <si>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</si>
  <si>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</si>
  <si>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</si>
  <si>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</si>
  <si>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</si>
  <si>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</si>
  <si>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</si>
  <si>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</si>
  <si>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</si>
  <si>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</si>
  <si>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</si>
  <si>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</si>
  <si>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</si>
  <si>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</si>
  <si>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</si>
  <si>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</si>
  <si>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</si>
  <si>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</si>
  <si>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</si>
  <si>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</si>
  <si>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</si>
  <si>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</si>
  <si>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</si>
  <si>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</si>
  <si>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</si>
  <si>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</si>
  <si>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</si>
  <si>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</si>
  <si>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</si>
  <si>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</si>
  <si>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</si>
  <si>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</si>
  <si>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</si>
  <si>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</si>
  <si>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</si>
  <si>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</si>
  <si>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</si>
  <si>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</si>
  <si>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</si>
  <si>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</si>
  <si>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</si>
  <si>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</si>
  <si>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</si>
  <si>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</si>
  <si>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</si>
  <si>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</si>
  <si>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</si>
  <si>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</si>
  <si>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</si>
  <si>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</si>
  <si>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</si>
  <si>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</si>
  <si>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</si>
  <si>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</si>
  <si>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</si>
  <si>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</si>
  <si>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</si>
  <si>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</si>
  <si>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</si>
  <si>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</si>
  <si>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</si>
  <si>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</si>
  <si>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</si>
  <si>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</si>
  <si>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</si>
  <si>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</si>
  <si>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</si>
  <si>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</si>
  <si>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</si>
  <si>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</si>
  <si>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</si>
  <si>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</si>
  <si>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</si>
  <si>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</si>
  <si>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</si>
  <si>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</si>
  <si>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</si>
  <si>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</si>
  <si>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</si>
  <si>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</si>
  <si>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</si>
  <si>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</si>
  <si>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</si>
  <si>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</si>
  <si>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</si>
  <si>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</si>
  <si>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</si>
  <si>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</si>
  <si>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</si>
  <si>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</si>
  <si>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</si>
  <si>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</si>
  <si>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</si>
  <si>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</si>
  <si>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</si>
  <si>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</si>
  <si>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</si>
  <si>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</si>
  <si>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</si>
  <si>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</si>
  <si>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</si>
  <si>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</si>
  <si>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</si>
  <si>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</si>
  <si>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</si>
  <si>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</si>
  <si>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</si>
  <si>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</si>
  <si>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</si>
  <si>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</si>
  <si>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</si>
  <si>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</si>
  <si>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</si>
  <si>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</si>
  <si>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</si>
  <si>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</si>
  <si>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</si>
  <si>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</si>
  <si>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</si>
  <si>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</si>
  <si>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</si>
  <si>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</si>
  <si>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</si>
  <si>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</si>
  <si>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</si>
  <si>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</si>
  <si>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</si>
  <si>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</si>
  <si>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</si>
  <si>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</si>
  <si>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</si>
  <si>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</si>
  <si>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</si>
  <si>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</si>
  <si>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</si>
  <si>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</si>
  <si>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</si>
  <si>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</si>
  <si>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</si>
  <si>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</si>
  <si>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</si>
  <si>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</si>
  <si>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</si>
  <si>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</si>
  <si>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</si>
  <si>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</si>
  <si>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</si>
  <si>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</si>
  <si>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</si>
  <si>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</si>
  <si>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</si>
  <si>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</si>
  <si>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</si>
  <si>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</si>
  <si>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</si>
  <si>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</si>
  <si>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</si>
  <si>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</si>
  <si>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</si>
  <si>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</si>
  <si>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</si>
  <si>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</si>
  <si>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</si>
  <si>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</si>
  <si>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</si>
  <si>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</si>
  <si>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</si>
  <si>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</si>
  <si>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</si>
  <si>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</si>
  <si>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</si>
  <si>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</si>
  <si>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</si>
  <si>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</si>
  <si>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</si>
  <si>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</si>
  <si>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</si>
  <si>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</si>
  <si>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</si>
  <si>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</si>
  <si>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</si>
  <si>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</si>
  <si>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</si>
  <si>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</si>
  <si>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</si>
  <si>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</si>
  <si>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</si>
  <si>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</si>
  <si>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</si>
  <si>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</si>
  <si>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</si>
  <si>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</si>
  <si>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</si>
  <si>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</si>
  <si>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</si>
  <si>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</si>
  <si>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</si>
  <si>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</si>
  <si>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</si>
  <si>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</si>
  <si>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</si>
  <si>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</si>
  <si>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</si>
  <si>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</si>
  <si>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</si>
  <si>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</si>
  <si>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</si>
  <si>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</si>
  <si>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</si>
  <si>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</si>
  <si>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</si>
  <si>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</si>
  <si>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</si>
  <si>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</si>
  <si>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</si>
  <si>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</si>
  <si>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</si>
  <si>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</si>
  <si>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</si>
  <si>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</si>
  <si>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</si>
  <si>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</si>
  <si>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</si>
  <si>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</si>
  <si>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</si>
  <si>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</si>
  <si>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</si>
  <si>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</si>
  <si>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</si>
  <si>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</si>
  <si>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</si>
  <si>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</si>
  <si>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</si>
  <si>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</si>
  <si>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</si>
  <si>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</si>
  <si>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</si>
  <si>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</si>
  <si>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</si>
  <si>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</si>
  <si>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</si>
  <si>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</si>
  <si>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</si>
  <si>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</si>
  <si>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</si>
  <si>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</si>
  <si>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</si>
  <si>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</si>
  <si>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</si>
  <si>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</si>
  <si>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</si>
  <si>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</si>
  <si>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</si>
  <si>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</si>
  <si>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</si>
  <si>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</si>
  <si>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</si>
  <si>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</si>
  <si>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</si>
  <si>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</si>
  <si>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</si>
  <si>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</si>
  <si>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</si>
  <si>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</si>
  <si>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</si>
  <si>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</si>
  <si>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</si>
  <si>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</si>
  <si>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</si>
  <si>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</si>
  <si>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</si>
  <si>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</si>
  <si>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</si>
  <si>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</si>
  <si>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</si>
  <si>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</si>
  <si>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</si>
  <si>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</si>
  <si>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</si>
  <si>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</si>
  <si>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</si>
  <si>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</si>
  <si>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</si>
  <si>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</si>
  <si>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</si>
  <si>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</si>
  <si>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</si>
  <si>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</si>
  <si>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</si>
  <si>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</si>
  <si>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</si>
  <si>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</si>
  <si>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</si>
  <si>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</si>
  <si>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</si>
  <si>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</si>
  <si>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</si>
  <si>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</si>
  <si>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</si>
  <si>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</si>
  <si>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</si>
  <si>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</si>
  <si>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</si>
  <si>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</si>
  <si>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</si>
  <si>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</si>
  <si>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</si>
  <si>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</si>
  <si>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</si>
  <si>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</si>
  <si>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</si>
  <si>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</si>
  <si>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</si>
  <si>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</si>
  <si>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</si>
  <si>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</si>
  <si>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</si>
  <si>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</si>
  <si>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</si>
  <si>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</si>
  <si>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</si>
  <si>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</si>
  <si>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</si>
  <si>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</si>
  <si>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</si>
  <si>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</si>
  <si>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</si>
  <si>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</si>
  <si>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</si>
  <si>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</si>
  <si>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</si>
  <si>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</si>
  <si>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</si>
  <si>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</si>
  <si>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</si>
  <si>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</si>
  <si>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</si>
  <si>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</si>
  <si>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</si>
  <si>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</si>
  <si>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</si>
  <si>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</si>
  <si>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</si>
  <si>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</si>
  <si>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</si>
  <si>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</si>
  <si>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</si>
  <si>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</si>
  <si>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</si>
  <si>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</si>
  <si>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</si>
  <si>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</si>
  <si>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</si>
  <si>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</si>
  <si>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</si>
  <si>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</si>
  <si>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</si>
  <si>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</si>
  <si>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</si>
  <si>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</si>
  <si>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</si>
  <si>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</si>
  <si>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</si>
  <si>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</si>
  <si>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</si>
  <si>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</si>
  <si>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</si>
  <si>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</si>
  <si>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</si>
  <si>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</si>
  <si>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</si>
  <si>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</si>
  <si>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</si>
  <si>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</si>
  <si>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</si>
  <si>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</si>
  <si>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</si>
  <si>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</si>
  <si>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</si>
  <si>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</si>
  <si>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</si>
  <si>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</si>
  <si>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</si>
  <si>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</si>
  <si>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</si>
  <si>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</si>
  <si>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</si>
  <si>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</si>
  <si>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</si>
  <si>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</si>
  <si>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</si>
  <si>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</si>
  <si>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</si>
  <si>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</si>
  <si>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</si>
  <si>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</si>
  <si>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</si>
  <si>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</si>
  <si>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</si>
  <si>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</si>
  <si>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</si>
  <si>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</si>
  <si>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</si>
  <si>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</si>
  <si>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</si>
  <si>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</si>
  <si>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</si>
  <si>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</si>
  <si>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</si>
  <si>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</si>
  <si>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</si>
  <si>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</si>
  <si>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</si>
  <si>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</si>
  <si>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</si>
  <si>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</si>
  <si>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</si>
  <si>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</si>
  <si>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</si>
  <si>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</si>
  <si>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</si>
  <si>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</si>
  <si>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</si>
  <si>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</si>
  <si>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</si>
  <si>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</si>
  <si>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</si>
  <si>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</si>
  <si>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</si>
  <si>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</si>
  <si>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</si>
  <si>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</si>
  <si>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</si>
  <si>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</si>
  <si>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</si>
  <si>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</si>
  <si>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</si>
  <si>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</si>
  <si>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</si>
  <si>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</si>
  <si>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</si>
  <si>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</si>
  <si>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</si>
  <si>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</si>
  <si>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</si>
  <si>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</si>
  <si>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</si>
  <si>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</si>
  <si>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</si>
  <si>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</si>
  <si>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</si>
  <si>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</si>
  <si>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</si>
  <si>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</si>
  <si>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</si>
  <si>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</si>
  <si>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</si>
  <si>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</si>
  <si>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</si>
  <si>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</si>
  <si>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</si>
  <si>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</si>
  <si>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</si>
  <si>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</si>
  <si>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</si>
  <si>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</si>
  <si>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</si>
  <si>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</si>
  <si>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</si>
  <si>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</si>
  <si>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</si>
  <si>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</si>
  <si>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</si>
  <si>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</si>
  <si>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</si>
  <si>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</si>
  <si>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</si>
  <si>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</si>
  <si>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</si>
  <si>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</si>
  <si>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</si>
  <si>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</si>
  <si>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</si>
  <si>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</si>
  <si>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</si>
  <si>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</si>
  <si>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</si>
  <si>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</si>
  <si>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</si>
  <si>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</si>
  <si>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</si>
  <si>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</si>
  <si>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</si>
  <si>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</si>
  <si>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</si>
  <si>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</si>
  <si>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</si>
  <si>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</si>
  <si>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</si>
  <si>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</si>
  <si>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</si>
  <si>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</si>
  <si>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</si>
  <si>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</si>
  <si>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</si>
  <si>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</si>
  <si>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</si>
  <si>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</si>
  <si>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</si>
  <si>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</si>
  <si>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</si>
  <si>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</si>
  <si>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</si>
  <si>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</si>
  <si>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</si>
  <si>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</si>
  <si>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</si>
  <si>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</si>
  <si>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</si>
  <si>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</si>
  <si>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</si>
  <si>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</si>
  <si>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</si>
  <si>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</si>
  <si>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</si>
  <si>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</si>
  <si>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</si>
  <si>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</si>
  <si>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</si>
  <si>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</si>
  <si>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</si>
  <si>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</si>
  <si>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</si>
  <si>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</si>
  <si>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</si>
  <si>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</si>
  <si>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</si>
  <si>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</si>
  <si>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</si>
  <si>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</si>
  <si>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</si>
  <si>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</si>
  <si>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</si>
  <si>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</si>
  <si>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</si>
  <si>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</si>
  <si>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</si>
  <si>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</si>
  <si>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</si>
  <si>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</si>
  <si>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</si>
  <si>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</si>
  <si>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</si>
  <si>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</si>
  <si>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</si>
  <si>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</si>
  <si>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</si>
  <si>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</si>
  <si>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</si>
  <si>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</si>
  <si>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</si>
  <si>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</si>
  <si>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</si>
  <si>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</si>
  <si>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</si>
  <si>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</si>
  <si>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</si>
  <si>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</si>
  <si>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</si>
  <si>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</si>
  <si>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</si>
  <si>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</si>
  <si>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</si>
  <si>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</si>
  <si>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</si>
  <si>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</si>
  <si>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</si>
  <si>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</si>
  <si>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</si>
  <si>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</si>
  <si>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</si>
  <si>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</si>
  <si>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</si>
  <si>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</si>
  <si>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</si>
  <si>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</si>
  <si>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</si>
  <si>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</si>
  <si>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</si>
  <si>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</si>
  <si>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</si>
  <si>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</si>
  <si>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</si>
  <si>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</si>
  <si>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</si>
  <si>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</si>
  <si>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</si>
  <si>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</si>
  <si>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</si>
  <si>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</si>
  <si>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</si>
  <si>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</si>
  <si>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</si>
  <si>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</si>
  <si>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</si>
  <si>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</si>
  <si>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</si>
  <si>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</si>
  <si>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</si>
  <si>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</si>
  <si>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</si>
  <si>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</si>
  <si>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</si>
  <si>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</si>
  <si>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</si>
  <si>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</si>
  <si>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</si>
  <si>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</si>
  <si>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</si>
  <si>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</si>
  <si>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</si>
  <si>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</si>
  <si>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</si>
  <si>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</si>
  <si>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</si>
  <si>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</si>
  <si>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</si>
  <si>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</si>
  <si>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</si>
  <si>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</si>
  <si>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</si>
  <si>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</si>
  <si>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</si>
  <si>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</si>
  <si>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</si>
  <si>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</si>
  <si>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</si>
  <si>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</si>
  <si>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</si>
  <si>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</si>
  <si>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</si>
  <si>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</si>
  <si>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</si>
  <si>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</si>
  <si>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</si>
  <si>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</si>
  <si>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</si>
  <si>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</si>
  <si>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</si>
  <si>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</si>
  <si>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</si>
  <si>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</si>
  <si>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</si>
  <si>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</si>
  <si>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</si>
  <si>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</si>
  <si>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</si>
  <si>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</si>
  <si>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</si>
  <si>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</si>
  <si>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</si>
  <si>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</si>
  <si>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</si>
  <si>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</si>
  <si>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</si>
  <si>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</si>
  <si>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</si>
  <si>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</si>
  <si>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</si>
  <si>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</si>
  <si>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</si>
  <si>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</si>
  <si>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</si>
  <si>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</si>
  <si>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</si>
  <si>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</si>
  <si>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</si>
  <si>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</si>
  <si>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</si>
  <si>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</si>
  <si>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</si>
  <si>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</si>
  <si>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</si>
  <si>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</si>
  <si>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</si>
  <si>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</si>
  <si>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</si>
  <si>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</si>
  <si>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</si>
  <si>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</si>
  <si>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</si>
  <si>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</si>
  <si>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</si>
  <si>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</si>
  <si>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</si>
  <si>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</si>
  <si>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</si>
  <si>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</si>
  <si>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</si>
  <si>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</si>
  <si>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</si>
  <si>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</si>
  <si>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</si>
  <si>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</si>
  <si>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</si>
  <si>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</si>
  <si>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</si>
  <si>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</si>
  <si>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</si>
  <si>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</si>
  <si>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</si>
  <si>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</si>
  <si>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</si>
  <si>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</si>
  <si>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</si>
  <si>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</si>
  <si>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</si>
  <si>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</si>
  <si>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</si>
  <si>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</si>
  <si>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</si>
  <si>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</si>
  <si>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</si>
  <si>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</si>
  <si>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</si>
  <si>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</si>
  <si>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</si>
  <si>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</si>
  <si>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</si>
  <si>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</si>
  <si>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</si>
  <si>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</si>
  <si>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</si>
  <si>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</si>
  <si>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</si>
  <si>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</si>
  <si>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</si>
  <si>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</si>
  <si>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</si>
  <si>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</si>
  <si>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</si>
  <si>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</si>
  <si>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</si>
  <si>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</si>
  <si>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</si>
  <si>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</si>
  <si>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</si>
  <si>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</si>
  <si>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</si>
  <si>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</si>
  <si>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</si>
  <si>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</si>
  <si>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</si>
  <si>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</si>
  <si>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</si>
  <si>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</si>
  <si>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</si>
  <si>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</si>
  <si>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</si>
  <si>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</si>
  <si>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</si>
  <si>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</si>
  <si>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</si>
  <si>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</si>
  <si>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</si>
  <si>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</si>
  <si>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</si>
  <si>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</si>
  <si>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</si>
  <si>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</si>
  <si>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</si>
  <si>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</si>
  <si>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</si>
  <si>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</si>
  <si>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</si>
  <si>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</si>
  <si>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</si>
  <si>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</si>
  <si>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</si>
  <si>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</si>
  <si>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</si>
  <si>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</si>
  <si>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</si>
  <si>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</si>
  <si>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</si>
  <si>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</si>
  <si>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</si>
  <si>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</si>
  <si>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</si>
  <si>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</si>
  <si>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</si>
  <si>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</si>
  <si>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</si>
  <si>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</si>
  <si>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</si>
  <si>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</si>
  <si>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</si>
  <si>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</si>
  <si>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</si>
  <si>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</si>
  <si>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</si>
  <si>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</si>
  <si>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</si>
  <si>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</si>
  <si>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</si>
  <si>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</si>
  <si>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</si>
  <si>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</si>
  <si>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</si>
  <si>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</si>
  <si>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</si>
  <si>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</si>
  <si>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</si>
  <si>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</si>
  <si>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</si>
  <si>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</si>
  <si>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</si>
  <si>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</si>
  <si>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</si>
  <si>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</si>
  <si>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</si>
  <si>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</si>
  <si>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</si>
  <si>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</si>
  <si>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</si>
  <si>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</si>
  <si>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</si>
  <si>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</si>
  <si>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</si>
  <si>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</si>
  <si>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</si>
  <si>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</si>
  <si>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</si>
  <si>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</si>
  <si>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</si>
  <si>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</si>
  <si>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</si>
  <si>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</si>
  <si>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</si>
  <si>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</si>
  <si>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</si>
  <si>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</si>
  <si>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</si>
  <si>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</si>
  <si>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</si>
  <si>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</si>
  <si>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</si>
  <si>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</si>
  <si>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</si>
  <si>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</si>
  <si>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</si>
  <si>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</si>
  <si>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</si>
  <si>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</si>
  <si>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</si>
  <si>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</si>
  <si>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</si>
  <si>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</si>
  <si>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</si>
  <si>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</si>
  <si>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</si>
  <si>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</si>
  <si>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</si>
  <si>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</si>
  <si>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</si>
  <si>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</si>
  <si>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</si>
  <si>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</si>
  <si>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</si>
  <si>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</si>
  <si>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</si>
  <si>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</si>
  <si>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</si>
  <si>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</si>
  <si>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</si>
  <si>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</si>
  <si>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</si>
  <si>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</si>
  <si>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</si>
  <si>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</si>
  <si>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</si>
  <si>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</si>
  <si>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</si>
  <si>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</si>
  <si>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</si>
  <si>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</si>
  <si>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</si>
  <si>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</si>
  <si>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</si>
  <si>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</si>
  <si>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</si>
  <si>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</si>
  <si>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</si>
  <si>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</si>
  <si>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</si>
  <si>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</si>
  <si>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</si>
  <si>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</si>
  <si>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</si>
  <si>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</si>
  <si>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</si>
  <si>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</si>
  <si>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</si>
  <si>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</si>
  <si>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</si>
  <si>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</si>
  <si>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</si>
  <si>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</si>
  <si>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</si>
  <si>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</si>
  <si>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</si>
  <si>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</si>
  <si>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</si>
  <si>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</si>
  <si>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</si>
  <si>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</si>
  <si>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</si>
  <si>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</si>
  <si>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</si>
  <si>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</si>
  <si>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</si>
  <si>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</si>
  <si>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</si>
  <si>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</si>
  <si>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</si>
  <si>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</si>
  <si>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</si>
  <si>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</si>
  <si>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</si>
  <si>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</si>
  <si>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</si>
  <si>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</si>
  <si>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</si>
  <si>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</si>
  <si>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</si>
  <si>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</si>
  <si>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</si>
  <si>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</si>
  <si>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</si>
  <si>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</si>
  <si>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</si>
  <si>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</si>
  <si>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</si>
  <si>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</si>
  <si>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</si>
  <si>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</si>
  <si>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</si>
  <si>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</si>
  <si>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</si>
  <si>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</si>
  <si>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</si>
  <si>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</si>
  <si>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</si>
  <si>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</si>
  <si>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</si>
  <si>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</si>
  <si>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</si>
  <si>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</si>
  <si>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</si>
  <si>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</si>
  <si>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</si>
  <si>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</si>
  <si>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</si>
  <si>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</si>
  <si>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</si>
  <si>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</si>
  <si>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</si>
  <si>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</si>
  <si>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</si>
  <si>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</si>
  <si>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</si>
  <si>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</si>
  <si>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</si>
  <si>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</si>
  <si>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</si>
  <si>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</si>
  <si>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</si>
  <si>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</si>
  <si>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</si>
  <si>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</si>
  <si>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</si>
  <si>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</si>
  <si>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</si>
  <si>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</si>
  <si>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</si>
  <si>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</si>
  <si>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</si>
  <si>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</si>
  <si>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</si>
  <si>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</si>
  <si>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</si>
  <si>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</si>
  <si>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</si>
  <si>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</si>
  <si>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</si>
  <si>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</si>
  <si>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</si>
  <si>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</si>
  <si>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</si>
  <si>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</si>
  <si>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</si>
  <si>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</si>
  <si>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</si>
  <si>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</si>
  <si>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</si>
  <si>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</si>
  <si>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</si>
  <si>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</si>
  <si>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</si>
  <si>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</si>
  <si>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</si>
  <si>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</si>
  <si>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</si>
  <si>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</si>
  <si>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</si>
  <si>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</si>
  <si>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</si>
  <si>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</si>
  <si>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</si>
  <si>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</si>
  <si>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</si>
  <si>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</si>
  <si>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</si>
  <si>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</si>
  <si>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</si>
  <si>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</si>
  <si>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</si>
  <si>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</si>
  <si>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</si>
  <si>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</si>
  <si>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</si>
  <si>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</si>
  <si>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</si>
  <si>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</si>
  <si>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</si>
  <si>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</si>
  <si>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</si>
  <si>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</si>
  <si>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</si>
  <si>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</si>
  <si>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</si>
  <si>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</si>
  <si>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</si>
  <si>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</si>
  <si>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</si>
  <si>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</si>
  <si>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</si>
  <si>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</si>
  <si>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</si>
  <si>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</si>
  <si>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</si>
  <si>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</si>
  <si>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</si>
  <si>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</si>
  <si>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</si>
  <si>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</si>
  <si>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</si>
  <si>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</si>
  <si>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</si>
  <si>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</si>
  <si>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</si>
  <si>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</si>
  <si>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</si>
  <si>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</si>
  <si>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</si>
  <si>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</si>
  <si>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</si>
  <si>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</si>
  <si>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</si>
  <si>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</si>
  <si>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</si>
  <si>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</si>
  <si>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</si>
  <si>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</si>
  <si>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</si>
  <si>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</si>
  <si>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</si>
  <si>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</si>
  <si>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</si>
  <si>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</si>
  <si>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</si>
  <si>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</si>
  <si>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</si>
  <si>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</si>
  <si>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</si>
  <si>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</si>
  <si>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</si>
  <si>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</si>
  <si>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</si>
  <si>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</si>
  <si>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</si>
  <si>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</si>
  <si>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</si>
  <si>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</si>
  <si>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</si>
  <si>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</si>
  <si>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</si>
  <si>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</si>
  <si>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</si>
  <si>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</si>
  <si>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</si>
  <si>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</si>
  <si>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</si>
  <si>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</si>
  <si>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</si>
  <si>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</si>
  <si>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</si>
  <si>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</si>
  <si>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</si>
  <si>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</si>
  <si>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</si>
  <si>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</si>
  <si>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</si>
  <si>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</si>
  <si>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</si>
  <si>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</si>
  <si>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</si>
  <si>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</si>
  <si>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</si>
  <si>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</si>
  <si>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</si>
  <si>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</si>
  <si>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</si>
  <si>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</si>
  <si>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</si>
  <si>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</si>
  <si>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</si>
  <si>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</si>
  <si>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</si>
  <si>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</si>
  <si>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</si>
  <si>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</si>
  <si>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</si>
  <si>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</si>
  <si>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</si>
  <si>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</si>
  <si>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</si>
  <si>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</si>
  <si>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</si>
  <si>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</si>
  <si>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</si>
  <si>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</si>
  <si>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</si>
  <si>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</si>
  <si>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</si>
  <si>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</si>
  <si>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</si>
  <si>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</si>
  <si>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</si>
  <si>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</si>
  <si>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</si>
  <si>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</si>
  <si>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</si>
  <si>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</si>
  <si>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</si>
  <si>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</si>
  <si>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</si>
  <si>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</si>
  <si>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</si>
  <si>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</si>
  <si>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</si>
  <si>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</si>
  <si>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</si>
  <si>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</si>
  <si>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</si>
  <si>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</si>
  <si>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</si>
  <si>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</si>
  <si>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</si>
  <si>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</si>
  <si>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</si>
  <si>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</si>
  <si>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</si>
  <si>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</si>
  <si>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</si>
  <si>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</si>
  <si>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</si>
  <si>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</si>
  <si>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</si>
  <si>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</si>
  <si>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</si>
  <si>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</si>
  <si>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</si>
  <si>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</si>
  <si>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</si>
  <si>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</si>
  <si>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</si>
  <si>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</si>
  <si>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</si>
  <si>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</si>
  <si>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</si>
  <si>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</si>
  <si>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</si>
  <si>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</si>
  <si>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</si>
  <si>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</si>
  <si>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</si>
  <si>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</si>
  <si>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</si>
  <si>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</si>
  <si>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</si>
  <si>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</si>
  <si>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</si>
  <si>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</si>
  <si>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</si>
  <si>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</si>
  <si>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</si>
  <si>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</si>
  <si>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</si>
  <si>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</si>
  <si>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</si>
  <si>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</si>
  <si>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</si>
  <si>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</si>
  <si>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</si>
  <si>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</si>
  <si>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</si>
  <si>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</si>
  <si>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</si>
  <si>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</si>
  <si>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</si>
  <si>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</si>
  <si>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</si>
  <si>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</si>
  <si>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</si>
  <si>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</si>
  <si>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</si>
  <si>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</si>
  <si>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</si>
  <si>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</si>
  <si>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</si>
  <si>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</si>
  <si>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</si>
  <si>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</si>
  <si>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</si>
  <si>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</si>
  <si>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</si>
  <si>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</si>
  <si>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</si>
  <si>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</si>
  <si>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</si>
  <si>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</si>
  <si>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</si>
  <si>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</si>
  <si>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</si>
  <si>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</si>
  <si>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</si>
  <si>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</si>
  <si>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</si>
  <si>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</si>
  <si>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</si>
  <si>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</si>
  <si>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</si>
  <si>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</si>
  <si>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</si>
  <si>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</si>
  <si>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</si>
  <si>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</si>
  <si>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</si>
  <si>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</si>
  <si>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</si>
  <si>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</si>
  <si>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</si>
  <si>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</si>
  <si>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</si>
  <si>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</si>
  <si>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</si>
  <si>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</si>
  <si>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</si>
  <si>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</si>
  <si>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</si>
  <si>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</si>
  <si>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</si>
  <si>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</si>
  <si>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</si>
  <si>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</si>
  <si>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</si>
  <si>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</si>
  <si>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</si>
  <si>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</si>
  <si>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</si>
  <si>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</si>
  <si>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</si>
  <si>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</si>
  <si>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</si>
  <si>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</si>
  <si>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</si>
  <si>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</si>
  <si>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</si>
  <si>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</si>
  <si>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</si>
  <si>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</si>
  <si>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</si>
  <si>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</si>
  <si>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</si>
  <si>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</si>
  <si>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</si>
  <si>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</si>
  <si>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</si>
  <si>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</si>
  <si>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</si>
  <si>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</si>
  <si>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</si>
  <si>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</si>
  <si>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</si>
  <si>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</si>
  <si>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</si>
  <si>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</si>
  <si>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</si>
  <si>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</si>
  <si>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</si>
  <si>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</si>
  <si>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</si>
  <si>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</si>
  <si>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</si>
  <si>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</si>
  <si>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</si>
  <si>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</si>
  <si>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</si>
  <si>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</si>
  <si>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</si>
  <si>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</si>
  <si>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</si>
  <si>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</si>
  <si>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</si>
  <si>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</si>
  <si>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</si>
  <si>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</si>
  <si>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</si>
  <si>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</si>
  <si>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</si>
  <si>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</si>
  <si>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</si>
  <si>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</si>
  <si>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</si>
  <si>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</si>
  <si>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</si>
  <si>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</si>
  <si>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</si>
  <si>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</si>
  <si>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</si>
  <si>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</si>
  <si>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</si>
  <si>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</si>
  <si>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</si>
  <si>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</si>
  <si>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</si>
  <si>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</si>
  <si>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</si>
  <si>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</si>
  <si>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</si>
  <si>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</si>
  <si>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</si>
  <si>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</si>
  <si>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</si>
  <si>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</si>
  <si>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</si>
  <si>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</si>
  <si>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</si>
  <si>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</si>
  <si>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</si>
  <si>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</si>
  <si>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</si>
  <si>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</si>
  <si>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</si>
  <si>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</si>
  <si>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</si>
  <si>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</si>
  <si>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</si>
  <si>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</si>
  <si>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</si>
  <si>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</si>
  <si>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</si>
  <si>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</si>
  <si>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</si>
  <si>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</si>
  <si>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</si>
  <si>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</si>
  <si>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</si>
  <si>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</si>
  <si>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</si>
  <si>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</si>
  <si>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</si>
  <si>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</si>
  <si>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</si>
  <si>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</si>
  <si>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</si>
  <si>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</si>
  <si>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</si>
  <si>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</si>
  <si>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</si>
  <si>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</si>
  <si>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</si>
  <si>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</si>
  <si>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</si>
  <si>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</si>
  <si>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</si>
  <si>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</si>
  <si>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</si>
  <si>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</si>
  <si>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</si>
  <si>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</si>
  <si>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</si>
  <si>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</si>
  <si>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</si>
  <si>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</si>
  <si>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</si>
  <si>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</si>
  <si>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</si>
  <si>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</si>
  <si>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</si>
  <si>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</si>
  <si>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</si>
  <si>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</si>
  <si>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</si>
  <si>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</si>
  <si>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</si>
  <si>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</si>
  <si>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</si>
  <si>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</si>
  <si>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</si>
  <si>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</si>
  <si>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</si>
  <si>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</si>
  <si>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</si>
  <si>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</si>
  <si>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</si>
  <si>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</si>
  <si>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</si>
  <si>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</si>
  <si>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</si>
  <si>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</si>
  <si>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</si>
  <si>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</si>
  <si>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</si>
  <si>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</si>
  <si>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</si>
  <si>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</si>
  <si>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</si>
  <si>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</si>
  <si>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</si>
  <si>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</si>
  <si>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</si>
  <si>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</si>
  <si>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</si>
  <si>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</si>
  <si>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</si>
  <si>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</si>
  <si>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</si>
  <si>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</si>
  <si>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</si>
  <si>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</si>
  <si>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</si>
  <si>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</si>
  <si>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</si>
  <si>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</si>
  <si>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</si>
  <si>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</si>
  <si>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</si>
  <si>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</si>
  <si>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</si>
  <si>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</si>
  <si>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</si>
  <si>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</si>
  <si>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</si>
  <si>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</si>
  <si>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</si>
  <si>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</si>
  <si>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</si>
  <si>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</si>
  <si>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</si>
  <si>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</si>
  <si>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</si>
  <si>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</si>
  <si>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</si>
  <si>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</si>
  <si>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</si>
  <si>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</si>
  <si>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</si>
  <si>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</si>
  <si>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</si>
  <si>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</si>
  <si>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</si>
  <si>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</si>
  <si>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</si>
  <si>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</si>
  <si>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</si>
  <si>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</si>
  <si>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</si>
  <si>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</si>
  <si>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</si>
  <si>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</si>
  <si>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</si>
  <si>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</si>
  <si>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</si>
  <si>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</si>
  <si>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</si>
  <si>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</si>
  <si>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</si>
  <si>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</si>
  <si>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</si>
  <si>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</si>
  <si>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</si>
  <si>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</si>
  <si>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</si>
  <si>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</si>
  <si>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</si>
  <si>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</si>
  <si>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</si>
  <si>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</si>
  <si>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</si>
  <si>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</si>
  <si>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</si>
  <si>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</si>
  <si>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</si>
  <si>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</si>
  <si>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</si>
  <si>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</si>
  <si>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</si>
  <si>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</si>
  <si>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</si>
  <si>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</si>
  <si>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</si>
  <si>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</si>
  <si>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</si>
  <si>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</si>
  <si>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</si>
  <si>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</si>
  <si>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</si>
  <si>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</si>
  <si>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</si>
  <si>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</si>
  <si>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</si>
  <si>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</si>
  <si>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</si>
  <si>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</si>
  <si>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</si>
  <si>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</si>
  <si>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</si>
  <si>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</si>
  <si>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</si>
  <si>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</si>
  <si>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</si>
  <si>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</si>
  <si>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</si>
  <si>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</si>
  <si>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</si>
  <si>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</si>
  <si>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</si>
  <si>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</si>
  <si>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</si>
  <si>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</si>
  <si>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</si>
  <si>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</si>
  <si>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</si>
  <si>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</si>
  <si>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</si>
  <si>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</si>
  <si>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</si>
  <si>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</si>
  <si>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</si>
  <si>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</si>
  <si>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</si>
  <si>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</si>
  <si>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</si>
  <si>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</si>
  <si>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</si>
  <si>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</si>
  <si>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</si>
  <si>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</si>
  <si>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</si>
  <si>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</si>
  <si>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</si>
  <si>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</si>
  <si>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</si>
  <si>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</si>
  <si>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</si>
  <si>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</si>
  <si>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</si>
  <si>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</si>
  <si>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</si>
  <si>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</si>
  <si>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</si>
  <si>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</si>
  <si>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</si>
  <si>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</si>
  <si>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</si>
  <si>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</si>
  <si>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</si>
  <si>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</si>
  <si>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</si>
  <si>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</si>
  <si>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</si>
  <si>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</si>
  <si>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</si>
  <si>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</si>
  <si>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</si>
  <si>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</si>
  <si>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</si>
  <si>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</si>
  <si>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</si>
  <si>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</si>
  <si>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</si>
  <si>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</si>
  <si>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</si>
  <si>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</si>
  <si>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</si>
  <si>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</si>
  <si>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</si>
  <si>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</si>
  <si>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</si>
  <si>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</si>
  <si>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</si>
  <si>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</si>
  <si>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</si>
  <si>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</si>
  <si>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</si>
  <si>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</si>
  <si>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</si>
  <si>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</si>
  <si>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</si>
  <si>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</si>
  <si>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</si>
  <si>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</si>
  <si>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</si>
  <si>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</si>
  <si>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</si>
  <si>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</si>
  <si>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</si>
  <si>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</si>
  <si>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</si>
  <si>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</si>
  <si>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</si>
  <si>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</si>
  <si>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</si>
  <si>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</si>
  <si>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</si>
  <si>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</si>
  <si>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</si>
  <si>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</si>
  <si>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</si>
  <si>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</si>
  <si>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</si>
  <si>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</si>
  <si>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</si>
  <si>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</si>
  <si>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</si>
  <si>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</si>
  <si>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</si>
  <si>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</si>
  <si>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</si>
  <si>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</si>
  <si>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</si>
  <si>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</si>
  <si>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</si>
  <si>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</si>
  <si>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</si>
  <si>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</si>
  <si>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</si>
  <si>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</si>
  <si>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</si>
  <si>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</si>
  <si>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</si>
  <si>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</si>
  <si>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</si>
  <si>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</si>
  <si>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</si>
  <si>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</si>
  <si>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</si>
  <si>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</si>
  <si>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</si>
  <si>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</si>
  <si>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</si>
  <si>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</si>
  <si>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</si>
  <si>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</si>
  <si>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</si>
  <si>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</si>
  <si>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</si>
  <si>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</si>
  <si>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</si>
  <si>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</si>
  <si>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</si>
  <si>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</si>
  <si>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</si>
  <si>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</si>
  <si>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</si>
  <si>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</si>
  <si>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</si>
  <si>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</si>
  <si>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</si>
  <si>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</si>
  <si>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</si>
  <si>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</si>
  <si>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</si>
  <si>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</si>
  <si>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</si>
  <si>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</si>
  <si>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</si>
  <si>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</si>
  <si>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</si>
  <si>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</si>
  <si>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</si>
  <si>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</si>
  <si>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</si>
  <si>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</si>
  <si>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</si>
  <si>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</si>
  <si>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</si>
  <si>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</si>
  <si>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</si>
  <si>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</si>
  <si>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</si>
  <si>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</si>
  <si>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</si>
  <si>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</si>
  <si>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</si>
  <si>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</si>
  <si>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</si>
  <si>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</si>
  <si>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</si>
  <si>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</si>
  <si>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</si>
  <si>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</si>
  <si>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</si>
  <si>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</si>
  <si>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</si>
  <si>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</si>
  <si>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</si>
  <si>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</si>
  <si>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</si>
  <si>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</si>
  <si>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</si>
  <si>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</si>
  <si>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</si>
  <si>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</si>
  <si>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</si>
  <si>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</si>
  <si>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</si>
  <si>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</si>
  <si>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</si>
  <si>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</si>
  <si>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</si>
  <si>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</si>
  <si>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</si>
  <si>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</si>
  <si>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</si>
  <si>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</si>
  <si>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</si>
  <si>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</si>
  <si>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</si>
  <si>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</si>
  <si>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</si>
  <si>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</si>
  <si>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</si>
  <si>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</si>
  <si>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</si>
  <si>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</si>
  <si>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</si>
  <si>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</si>
  <si>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</si>
  <si>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</si>
  <si>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</si>
  <si>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</si>
  <si>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</si>
  <si>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</si>
  <si>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</si>
  <si>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</si>
  <si>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</si>
  <si>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</si>
  <si>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</si>
  <si>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</si>
  <si>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</si>
  <si>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</si>
  <si>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</si>
  <si>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</si>
  <si>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</si>
  <si>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</si>
  <si>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</si>
  <si>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</si>
  <si>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</si>
  <si>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</si>
  <si>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</si>
  <si>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</si>
  <si>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</si>
  <si>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</si>
  <si>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</si>
  <si>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</si>
  <si>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</si>
  <si>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</si>
  <si>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</si>
  <si>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</si>
  <si>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</si>
  <si>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</si>
  <si>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</si>
  <si>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</si>
  <si>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</si>
  <si>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</si>
  <si>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</si>
  <si>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</si>
  <si>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</si>
  <si>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</si>
  <si>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</si>
  <si>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</si>
  <si>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</si>
  <si>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</si>
  <si>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</si>
  <si>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</si>
  <si>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</si>
  <si>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</si>
  <si>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</si>
  <si>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</si>
  <si>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</si>
  <si>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</si>
  <si>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</si>
  <si>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</si>
  <si>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</si>
  <si>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</si>
  <si>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</si>
  <si>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</si>
  <si>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</si>
  <si>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</si>
  <si>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</si>
  <si>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</si>
  <si>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</si>
  <si>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</si>
  <si>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</si>
  <si>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</si>
  <si>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</si>
  <si>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</si>
  <si>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</si>
  <si>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</si>
  <si>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</si>
  <si>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</si>
  <si>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</si>
  <si>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</si>
  <si>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</si>
  <si>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</si>
  <si>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</si>
  <si>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</si>
  <si>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</si>
  <si>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</si>
  <si>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</si>
  <si>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</si>
  <si>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</si>
  <si>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</si>
  <si>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</si>
  <si>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</si>
  <si>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</si>
  <si>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</si>
  <si>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</si>
  <si>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</si>
  <si>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</si>
  <si>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</si>
  <si>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</si>
  <si>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</si>
  <si>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</si>
  <si>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</si>
  <si>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</si>
  <si>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</si>
  <si>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</si>
  <si>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</si>
  <si>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</si>
  <si>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</si>
  <si>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</si>
  <si>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</si>
  <si>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</si>
  <si>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</si>
  <si>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</si>
  <si>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</si>
  <si>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</si>
  <si>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</si>
  <si>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</si>
  <si>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</si>
  <si>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</si>
  <si>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</si>
  <si>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</si>
  <si>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</si>
  <si>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</si>
  <si>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</si>
  <si>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</si>
  <si>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</si>
  <si>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</si>
  <si>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</si>
  <si>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</si>
  <si>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</si>
  <si>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</si>
  <si>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</si>
  <si>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</si>
  <si>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</si>
  <si>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</si>
  <si>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</si>
  <si>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</si>
  <si>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</si>
  <si>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</si>
  <si>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</si>
  <si>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</si>
  <si>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</si>
  <si>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</si>
  <si>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</si>
  <si>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</si>
  <si>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</si>
  <si>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</si>
  <si>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</si>
  <si>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</si>
  <si>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</si>
  <si>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</si>
  <si>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</si>
  <si>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</si>
  <si>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</si>
  <si>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</si>
  <si>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</si>
  <si>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</si>
  <si>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</si>
  <si>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</si>
  <si>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</si>
  <si>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</si>
  <si>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</si>
  <si>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</si>
  <si>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</si>
  <si>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</si>
  <si>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</si>
  <si>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</si>
  <si>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</si>
  <si>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</si>
  <si>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</si>
  <si>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</si>
  <si>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</si>
  <si>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</si>
  <si>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</si>
  <si>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</si>
  <si>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</si>
  <si>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</si>
  <si>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</si>
  <si>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</si>
  <si>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</si>
  <si>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</si>
  <si>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</si>
  <si>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</si>
  <si>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</si>
  <si>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</si>
  <si>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</si>
  <si>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</si>
  <si>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</si>
  <si>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</si>
  <si>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</si>
  <si>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</si>
  <si>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</si>
  <si>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</si>
  <si>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</si>
  <si>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</si>
  <si>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</si>
  <si>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</si>
  <si>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</si>
  <si>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</si>
  <si>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</si>
  <si>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</si>
  <si>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</si>
  <si>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</si>
  <si>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</si>
  <si>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</si>
  <si>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</si>
  <si>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</si>
  <si>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</si>
  <si>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</si>
  <si>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</si>
  <si>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</si>
  <si>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</si>
  <si>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</si>
  <si>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</si>
  <si>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</si>
  <si>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</si>
  <si>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</si>
  <si>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</si>
  <si>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</si>
  <si>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</si>
  <si>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</si>
  <si>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</si>
  <si>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</si>
  <si>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</si>
  <si>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</si>
  <si>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</si>
  <si>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</si>
  <si>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</si>
  <si>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</si>
  <si>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</si>
  <si>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</si>
  <si>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</si>
  <si>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</si>
  <si>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</si>
  <si>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</si>
  <si>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</si>
  <si>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</si>
  <si>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</si>
  <si>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</si>
  <si>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</si>
  <si>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</si>
  <si>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</si>
  <si>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</si>
  <si>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</si>
  <si>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</si>
  <si>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</si>
  <si>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</si>
  <si>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</si>
  <si>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</si>
  <si>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</si>
  <si>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</si>
  <si>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</si>
  <si>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</si>
  <si>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</si>
  <si>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</si>
  <si>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</si>
  <si>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</si>
  <si>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</si>
  <si>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</si>
  <si>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</si>
  <si>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</si>
  <si>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</si>
  <si>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</si>
  <si>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</si>
  <si>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</si>
  <si>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</si>
  <si>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</si>
  <si>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</si>
  <si>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</si>
  <si>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</si>
  <si>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</si>
  <si>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</si>
  <si>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</si>
  <si>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</si>
  <si>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</si>
  <si>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</si>
  <si>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</si>
  <si>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</si>
  <si>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</si>
  <si>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</si>
  <si>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</si>
  <si>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</si>
  <si>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</si>
  <si>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</si>
  <si>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</si>
  <si>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</si>
  <si>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</si>
  <si>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</si>
  <si>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</si>
  <si>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</si>
  <si>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</si>
  <si>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</si>
  <si>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</si>
  <si>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</si>
  <si>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</si>
  <si>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</si>
  <si>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</si>
  <si>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</si>
  <si>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</si>
  <si>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</si>
  <si>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</si>
  <si>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</si>
  <si>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</si>
  <si>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</si>
  <si>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</si>
  <si>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</si>
  <si>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</si>
  <si>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</si>
  <si>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</si>
  <si>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</si>
  <si>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</si>
  <si>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</si>
  <si>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</si>
  <si>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</si>
  <si>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</si>
  <si>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</si>
  <si>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</si>
  <si>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</si>
  <si>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</si>
  <si>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</si>
  <si>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</si>
  <si>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</si>
  <si>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</si>
  <si>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</si>
  <si>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</si>
  <si>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</si>
  <si>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</si>
  <si>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</si>
  <si>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</si>
  <si>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</si>
  <si>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</si>
  <si>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</si>
  <si>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</si>
  <si>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</si>
  <si>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</si>
  <si>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</si>
  <si>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</si>
  <si>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</si>
  <si>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</si>
  <si>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</si>
  <si>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</si>
  <si>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</si>
  <si>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</si>
  <si>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</si>
  <si>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</si>
  <si>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</si>
  <si>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</si>
  <si>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</si>
  <si>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</si>
  <si>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</si>
  <si>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</si>
  <si>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</si>
  <si>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</si>
  <si>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</si>
  <si>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</si>
  <si>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</si>
  <si>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</si>
  <si>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</si>
  <si>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</si>
  <si>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</si>
  <si>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</si>
  <si>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</si>
  <si>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</si>
  <si>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</si>
  <si>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</si>
  <si>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</si>
  <si>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</si>
  <si>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</si>
  <si>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</si>
  <si>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</si>
  <si>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</si>
  <si>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</si>
  <si>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</si>
  <si>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</si>
  <si>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</si>
  <si>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</si>
  <si>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</si>
  <si>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</si>
  <si>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</si>
  <si>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</si>
  <si>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</si>
  <si>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</si>
  <si>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</si>
  <si>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</si>
  <si>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</si>
  <si>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</si>
  <si>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</si>
  <si>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</si>
  <si>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</si>
  <si>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</si>
  <si>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</si>
  <si>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</si>
  <si>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</si>
  <si>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</si>
  <si>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</si>
  <si>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</si>
  <si>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</si>
  <si>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</si>
  <si>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</si>
  <si>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</si>
  <si>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</si>
  <si>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</si>
  <si>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</si>
  <si>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</si>
  <si>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</si>
  <si>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</si>
  <si>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</si>
  <si>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</si>
  <si>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</si>
  <si>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</si>
  <si>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</si>
  <si>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</si>
  <si>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</si>
  <si>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</si>
  <si>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</si>
  <si>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</si>
  <si>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</si>
  <si>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</si>
  <si>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</si>
  <si>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</si>
  <si>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</si>
  <si>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</si>
  <si>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</si>
  <si>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</si>
  <si>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</si>
  <si>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</si>
  <si>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</si>
  <si>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</si>
  <si>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</si>
  <si>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</si>
  <si>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</si>
  <si>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</si>
  <si>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</si>
  <si>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</si>
  <si>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</si>
  <si>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</si>
  <si>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</si>
  <si>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</si>
  <si>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</si>
  <si>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</si>
  <si>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</si>
  <si>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</si>
  <si>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</si>
  <si>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</si>
  <si>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</si>
  <si>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</si>
  <si>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</si>
  <si>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</si>
  <si>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</si>
  <si>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</si>
  <si>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</si>
  <si>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</si>
  <si>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</si>
  <si>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</si>
  <si>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</si>
  <si>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</si>
  <si>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</si>
  <si>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</si>
  <si>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</si>
  <si>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</si>
  <si>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</si>
  <si>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</si>
  <si>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</si>
  <si>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</si>
  <si>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</si>
  <si>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</si>
  <si>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</si>
  <si>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</si>
  <si>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</si>
  <si>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</si>
  <si>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</si>
  <si>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</si>
  <si>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</si>
  <si>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</si>
  <si>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</si>
  <si>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</si>
  <si>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</si>
  <si>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</si>
  <si>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</si>
  <si>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</si>
  <si>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</si>
  <si>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</si>
  <si>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</si>
  <si>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</si>
  <si>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</si>
  <si>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</si>
  <si>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</si>
  <si>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</si>
  <si>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</si>
  <si>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</si>
  <si>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</si>
  <si>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</si>
  <si>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</si>
  <si>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</si>
  <si>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</si>
  <si>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</si>
  <si>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</si>
  <si>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</si>
  <si>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</si>
  <si>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</si>
  <si>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</si>
  <si>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</si>
  <si>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</si>
  <si>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</si>
  <si>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</si>
  <si>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</si>
  <si>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</si>
  <si>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</si>
  <si>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</si>
  <si>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</si>
  <si>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</si>
  <si>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</si>
  <si>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</si>
  <si>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</si>
  <si>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</si>
  <si>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</si>
  <si>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</si>
  <si>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</si>
  <si>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</si>
  <si>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</si>
  <si>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</si>
  <si>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</si>
  <si>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</si>
  <si>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</si>
  <si>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</si>
  <si>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</si>
  <si>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</si>
  <si>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</si>
  <si>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</si>
  <si>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</si>
  <si>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</si>
  <si>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</si>
  <si>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</si>
  <si>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</si>
  <si>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</si>
  <si>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</si>
  <si>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</si>
  <si>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</si>
  <si>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</si>
  <si>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</si>
  <si>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</si>
  <si>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</si>
  <si>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</si>
  <si>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</si>
  <si>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</si>
  <si>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</si>
  <si>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</si>
  <si>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</si>
  <si>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</si>
  <si>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</si>
  <si>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</si>
  <si>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</si>
  <si>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</si>
  <si>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</si>
  <si>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</si>
  <si>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</si>
  <si>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</si>
  <si>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</si>
  <si>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</si>
  <si>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</si>
  <si>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</si>
  <si>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</si>
  <si>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</si>
  <si>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</si>
  <si>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</si>
  <si>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</si>
  <si>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</si>
  <si>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</si>
  <si>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</si>
  <si>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</si>
  <si>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</si>
  <si>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</si>
  <si>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</si>
  <si>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</si>
  <si>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</si>
  <si>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</si>
  <si>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</si>
  <si>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</si>
  <si>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</si>
  <si>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</si>
  <si>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</si>
  <si>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</si>
  <si>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</si>
  <si>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</si>
  <si>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</si>
  <si>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</si>
  <si>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</si>
  <si>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</si>
  <si>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</si>
  <si>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</si>
  <si>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</si>
  <si>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</si>
  <si>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</si>
  <si>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</si>
  <si>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</si>
  <si>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</si>
  <si>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</si>
  <si>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</si>
  <si>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</si>
  <si>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</si>
  <si>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</si>
  <si>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</si>
  <si>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</si>
  <si>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</si>
  <si>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</si>
  <si>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</si>
  <si>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</si>
  <si>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</si>
  <si>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</si>
  <si>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</si>
  <si>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</si>
  <si>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</si>
  <si>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</si>
  <si>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</si>
  <si>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</si>
  <si>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</si>
  <si>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</si>
  <si>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</si>
  <si>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</si>
  <si>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</si>
  <si>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</si>
  <si>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</si>
  <si>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</si>
  <si>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</si>
  <si>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</si>
  <si>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</si>
  <si>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</si>
  <si>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</si>
  <si>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</si>
  <si>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</si>
  <si>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</si>
  <si>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</si>
  <si>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</si>
  <si>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</si>
  <si>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</si>
  <si>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</si>
  <si>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</si>
  <si>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</si>
  <si>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</si>
  <si>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</si>
  <si>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</si>
  <si>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</si>
  <si>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</si>
  <si>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</si>
  <si>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</si>
  <si>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</si>
  <si>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</si>
  <si>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</si>
  <si>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</si>
  <si>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</si>
  <si>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</si>
  <si>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</si>
  <si>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</si>
  <si>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</si>
  <si>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</si>
  <si>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</si>
  <si>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</si>
  <si>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</si>
  <si>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</si>
  <si>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</si>
  <si>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</si>
  <si>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</si>
  <si>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</si>
  <si>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</si>
  <si>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</si>
  <si>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</si>
  <si>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</si>
  <si>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</si>
  <si>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</si>
  <si>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</si>
  <si>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</si>
  <si>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</si>
  <si>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</si>
  <si>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</si>
  <si>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</si>
  <si>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</si>
  <si>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</si>
  <si>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</si>
  <si>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</si>
  <si>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</si>
  <si>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</si>
  <si>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</si>
  <si>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</si>
  <si>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</si>
  <si>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</si>
  <si>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</si>
  <si>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</si>
  <si>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</si>
  <si>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</si>
  <si>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</si>
  <si>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</si>
  <si>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</si>
  <si>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</si>
  <si>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</si>
  <si>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</si>
  <si>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</si>
  <si>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</si>
  <si>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</si>
  <si>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</si>
  <si>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</si>
  <si>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</si>
  <si>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</si>
  <si>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</si>
  <si>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</si>
  <si>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</si>
  <si>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</si>
  <si>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</si>
  <si>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</si>
  <si>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</si>
  <si>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</si>
  <si>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</si>
  <si>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</si>
  <si>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</si>
  <si>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</si>
  <si>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</si>
  <si>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</si>
  <si>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</si>
  <si>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</si>
  <si>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</si>
  <si>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</si>
  <si>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</si>
  <si>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</si>
  <si>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</si>
  <si>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</si>
  <si>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</si>
  <si>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</si>
  <si>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</si>
  <si>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</si>
  <si>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</si>
  <si>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</si>
  <si>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</si>
  <si>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</si>
  <si>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</si>
  <si>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</si>
  <si>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</si>
  <si>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</si>
  <si>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</si>
  <si>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</si>
  <si>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</si>
  <si>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</si>
  <si>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</si>
  <si>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</si>
  <si>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</si>
  <si>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</si>
  <si>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</si>
  <si>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</si>
  <si>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</si>
  <si>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</si>
  <si>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</si>
  <si>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</si>
  <si>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</si>
  <si>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</si>
  <si>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</si>
  <si>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</si>
  <si>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</si>
  <si>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</si>
  <si>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</si>
  <si>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</si>
  <si>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</si>
  <si>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</si>
  <si>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</si>
  <si>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</si>
  <si>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</si>
  <si>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</si>
  <si>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</si>
  <si>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</si>
  <si>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</si>
  <si>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</si>
  <si>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</si>
  <si>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</si>
  <si>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</si>
  <si>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</si>
  <si>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</si>
  <si>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</si>
  <si>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</si>
  <si>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</si>
  <si>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</si>
  <si>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</si>
  <si>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</si>
  <si>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</si>
  <si>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</si>
  <si>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</si>
  <si>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</si>
  <si>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</si>
  <si>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</si>
  <si>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</si>
  <si>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</si>
  <si>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</si>
  <si>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</si>
  <si>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</si>
  <si>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</si>
  <si>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</si>
  <si>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</si>
  <si>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</si>
  <si>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</si>
  <si>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</si>
  <si>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</si>
  <si>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</si>
  <si>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</si>
  <si>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</si>
  <si>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</si>
  <si>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</si>
  <si>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</si>
  <si>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</si>
  <si>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</si>
  <si>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</si>
  <si>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</si>
  <si>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</si>
  <si>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</si>
  <si>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</si>
  <si>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</si>
  <si>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</si>
  <si>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</si>
  <si>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</si>
  <si>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</si>
  <si>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</si>
  <si>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</si>
  <si>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</si>
  <si>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</si>
  <si>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</si>
  <si>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</si>
  <si>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</si>
  <si>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</si>
  <si>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</si>
  <si>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</si>
  <si>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</si>
  <si>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</si>
  <si>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</si>
  <si>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</si>
  <si>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</si>
  <si>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</si>
  <si>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</si>
  <si>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</si>
  <si>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</si>
  <si>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</si>
  <si>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</si>
  <si>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</si>
  <si>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</si>
  <si>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</si>
  <si>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</si>
  <si>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</si>
  <si>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</si>
  <si>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</si>
  <si>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</si>
  <si>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</si>
  <si>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</si>
  <si>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</si>
  <si>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</si>
  <si>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</si>
  <si>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</si>
  <si>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</si>
  <si>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</si>
  <si>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</si>
  <si>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</si>
  <si>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</si>
  <si>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</si>
  <si>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</si>
  <si>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</si>
  <si>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</si>
  <si>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</si>
  <si>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</si>
  <si>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</si>
  <si>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</si>
  <si>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</si>
  <si>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</si>
  <si>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</si>
  <si>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</si>
  <si>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</si>
  <si>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</si>
  <si>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</si>
  <si>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</si>
  <si>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</si>
  <si>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</si>
  <si>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</si>
  <si>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</si>
  <si>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</si>
  <si>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</si>
  <si>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</si>
  <si>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</si>
  <si>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</si>
  <si>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</si>
  <si>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</si>
  <si>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</si>
  <si>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</si>
  <si>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</si>
  <si>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</si>
  <si>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</si>
  <si>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</si>
  <si>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</si>
  <si>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</si>
  <si>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</si>
  <si>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</si>
  <si>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</si>
  <si>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</si>
  <si>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</si>
  <si>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</si>
  <si>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</si>
  <si>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</si>
  <si>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</si>
  <si>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</si>
  <si>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</si>
  <si>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</si>
  <si>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</si>
  <si>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</si>
  <si>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</si>
  <si>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</si>
  <si>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</si>
  <si>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</si>
  <si>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</si>
  <si>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</si>
  <si>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</si>
  <si>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</si>
  <si>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</si>
  <si>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</si>
  <si>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</si>
  <si>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</si>
  <si>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</si>
  <si>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</si>
  <si>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</si>
  <si>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</si>
  <si>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</si>
  <si>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</si>
  <si>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</si>
  <si>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</si>
  <si>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</si>
  <si>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</si>
  <si>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</si>
  <si>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</si>
  <si>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</si>
  <si>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</si>
  <si>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</si>
  <si>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</si>
  <si>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</si>
  <si>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</si>
  <si>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</si>
  <si>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</si>
  <si>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</si>
  <si>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</si>
  <si>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</si>
  <si>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</si>
  <si>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</si>
  <si>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</si>
  <si>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</si>
  <si>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</si>
  <si>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</si>
  <si>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</si>
  <si>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</si>
  <si>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</si>
  <si>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</si>
  <si>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</si>
  <si>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</si>
  <si>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</si>
  <si>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</si>
  <si>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</si>
  <si>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</si>
  <si>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</si>
  <si>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</si>
  <si>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</si>
  <si>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</si>
  <si>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</si>
  <si>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</si>
  <si>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</si>
  <si>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</si>
  <si>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</si>
  <si>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</si>
  <si>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</si>
  <si>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</si>
  <si>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</si>
  <si>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</si>
  <si>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</si>
  <si>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</si>
  <si>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</si>
  <si>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</si>
  <si>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</si>
  <si>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</si>
  <si>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</si>
  <si>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</si>
  <si>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</si>
  <si>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</si>
  <si>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</si>
  <si>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</si>
  <si>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</si>
  <si>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</si>
  <si>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</si>
  <si>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</si>
  <si>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</si>
  <si>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</si>
  <si>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</si>
  <si>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</si>
  <si>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</si>
  <si>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</si>
  <si>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</si>
  <si>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</si>
  <si>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</si>
  <si>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</si>
  <si>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</si>
  <si>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</si>
  <si>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</si>
  <si>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</si>
  <si>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</si>
  <si>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</si>
  <si>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</si>
  <si>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</si>
  <si>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</si>
  <si>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</si>
  <si>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</si>
  <si>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</si>
  <si>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</si>
  <si>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</si>
  <si>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</si>
  <si>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</si>
  <si>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</si>
  <si>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</si>
  <si>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</si>
  <si>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</si>
  <si>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</si>
  <si>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</si>
  <si>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</si>
  <si>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</si>
  <si>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</si>
  <si>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</si>
  <si>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</si>
  <si>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</si>
  <si>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</si>
  <si>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</si>
  <si>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</si>
  <si>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</si>
  <si>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</si>
  <si>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</si>
  <si>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</si>
  <si>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</si>
  <si>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</si>
  <si>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</si>
  <si>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</si>
  <si>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</si>
  <si>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</si>
  <si>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</si>
  <si>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</si>
  <si>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</si>
  <si>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</si>
  <si>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</si>
  <si>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</si>
  <si>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</si>
  <si>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</si>
  <si>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</si>
  <si>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</si>
  <si>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</si>
  <si>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</si>
  <si>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</si>
  <si>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</si>
  <si>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</si>
  <si>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</si>
  <si>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</si>
  <si>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</si>
  <si>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</si>
  <si>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</si>
  <si>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</si>
  <si>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</si>
  <si>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</si>
  <si>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</si>
  <si>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</si>
  <si>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</si>
  <si>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</si>
  <si>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</si>
  <si>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</si>
  <si>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</si>
  <si>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</si>
  <si>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</si>
  <si>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</si>
  <si>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</si>
  <si>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</si>
  <si>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</si>
  <si>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</si>
  <si>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</si>
  <si>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</si>
  <si>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</si>
  <si>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</si>
  <si>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</si>
  <si>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</si>
  <si>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</si>
  <si>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</si>
  <si>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</si>
  <si>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</si>
  <si>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</si>
  <si>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</si>
  <si>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</si>
  <si>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</si>
  <si>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</si>
  <si>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</si>
  <si>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</si>
  <si>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</si>
  <si>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</si>
  <si>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</si>
  <si>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</si>
  <si>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</si>
  <si>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</si>
  <si>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</si>
  <si>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</si>
  <si>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</si>
  <si>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</si>
  <si>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</si>
  <si>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</si>
  <si>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</si>
  <si>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</si>
  <si>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</si>
  <si>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</si>
  <si>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</si>
  <si>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</si>
  <si>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</si>
  <si>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</si>
  <si>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</si>
  <si>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</si>
  <si>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</si>
  <si>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</si>
  <si>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</si>
  <si>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</si>
  <si>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</si>
  <si>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</si>
  <si>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</si>
  <si>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</si>
  <si>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</si>
  <si>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</si>
  <si>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</si>
  <si>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</si>
  <si>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</si>
  <si>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</si>
  <si>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</si>
  <si>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</si>
  <si>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</si>
  <si>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</si>
  <si>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</si>
  <si>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</si>
  <si>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</si>
  <si>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</si>
  <si>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</si>
  <si>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</si>
  <si>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</si>
  <si>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</si>
  <si>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</si>
  <si>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</si>
  <si>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</si>
  <si>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</si>
  <si>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</si>
  <si>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</si>
  <si>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</si>
  <si>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</si>
  <si>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</si>
  <si>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</si>
  <si>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</si>
  <si>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</si>
  <si>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</si>
  <si>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</si>
  <si>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</si>
  <si>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</si>
  <si>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</si>
  <si>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</si>
  <si>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</si>
  <si>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</si>
  <si>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</si>
  <si>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</si>
  <si>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</si>
  <si>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</si>
  <si>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</si>
  <si>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</si>
  <si>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</si>
  <si>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</si>
  <si>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</si>
  <si>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</si>
  <si>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</si>
  <si>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</si>
  <si>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</si>
  <si>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</si>
  <si>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</si>
  <si>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</si>
  <si>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</si>
  <si>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</si>
  <si>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</si>
  <si>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</si>
  <si>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</si>
  <si>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</si>
  <si>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</si>
  <si>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</si>
  <si>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</si>
  <si>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</si>
  <si>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</si>
  <si>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</si>
  <si>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</si>
  <si>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</si>
  <si>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</si>
  <si>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</si>
  <si>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</si>
  <si>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</si>
  <si>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</si>
  <si>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</si>
  <si>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</si>
  <si>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</si>
  <si>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</si>
  <si>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</si>
  <si>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</si>
  <si>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</si>
  <si>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</si>
  <si>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</si>
  <si>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</si>
  <si>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</si>
  <si>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</si>
  <si>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</si>
  <si>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</si>
  <si>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</si>
  <si>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</si>
  <si>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</si>
  <si>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</si>
  <si>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</si>
  <si>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</si>
  <si>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</si>
  <si>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</si>
  <si>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</si>
  <si>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</si>
  <si>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</si>
  <si>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</si>
  <si>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</si>
  <si>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</si>
  <si>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</si>
  <si>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</si>
  <si>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</si>
  <si>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</si>
  <si>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</si>
  <si>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</si>
  <si>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</si>
  <si>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</si>
  <si>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</si>
  <si>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</si>
  <si>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</si>
  <si>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</si>
  <si>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</si>
  <si>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</si>
  <si>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</si>
  <si>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</si>
  <si>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</si>
  <si>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</si>
  <si>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</si>
  <si>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</si>
  <si>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</si>
  <si>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</si>
  <si>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</si>
  <si>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</si>
  <si>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</si>
  <si>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</si>
  <si>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</si>
  <si>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</si>
  <si>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</si>
  <si>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</si>
  <si>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</si>
  <si>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</si>
  <si>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</si>
  <si>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</si>
  <si>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</si>
  <si>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</si>
  <si>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</si>
  <si>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</si>
  <si>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</si>
  <si>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</si>
  <si>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</si>
  <si>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</si>
  <si>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</si>
  <si>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</si>
  <si>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</si>
  <si>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</si>
  <si>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</si>
  <si>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</si>
  <si>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</si>
  <si>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</si>
  <si>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</si>
  <si>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</si>
  <si>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</si>
  <si>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</si>
  <si>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</si>
  <si>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</si>
  <si>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</si>
  <si>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</si>
  <si>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</si>
  <si>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</si>
  <si>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</si>
  <si>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</si>
  <si>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</si>
  <si>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</si>
  <si>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</si>
  <si>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</si>
  <si>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</si>
  <si>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</si>
  <si>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</si>
  <si>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</si>
  <si>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</si>
  <si>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</si>
  <si>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</si>
  <si>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</si>
  <si>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</si>
  <si>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</si>
  <si>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</si>
  <si>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</si>
  <si>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</si>
  <si>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</si>
  <si>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</si>
  <si>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</si>
  <si>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</si>
  <si>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</si>
  <si>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</si>
  <si>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</si>
  <si>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</si>
  <si>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</si>
  <si>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</si>
  <si>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</si>
  <si>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</si>
  <si>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</si>
  <si>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</si>
  <si>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</si>
  <si>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</si>
  <si>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</si>
  <si>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</si>
  <si>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</si>
  <si>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</si>
  <si>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</si>
  <si>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</si>
  <si>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</si>
  <si>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</si>
  <si>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</si>
  <si>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</si>
  <si>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</si>
  <si>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</si>
  <si>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</si>
  <si>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</si>
  <si>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</si>
  <si>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</si>
  <si>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</si>
  <si>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</si>
  <si>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</si>
  <si>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</si>
  <si>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</si>
  <si>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</si>
  <si>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</si>
  <si>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</si>
  <si>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</si>
  <si>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</si>
  <si>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</si>
  <si>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</si>
  <si>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</si>
  <si>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</si>
  <si>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</si>
  <si>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</si>
  <si>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</si>
  <si>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</si>
  <si>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</si>
  <si>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</si>
  <si>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</si>
  <si>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</si>
  <si>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</si>
  <si>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</si>
  <si>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</si>
  <si>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</si>
  <si>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</si>
  <si>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</si>
  <si>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</si>
  <si>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</si>
  <si>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</si>
  <si>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</si>
  <si>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</si>
  <si>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</si>
  <si>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</si>
  <si>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</si>
  <si>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</si>
  <si>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</si>
  <si>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</si>
  <si>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</si>
  <si>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</si>
  <si>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</si>
  <si>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</si>
  <si>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</si>
  <si>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</si>
  <si>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</si>
  <si>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</si>
  <si>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</si>
  <si>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</si>
  <si>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</si>
  <si>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</si>
  <si>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</si>
  <si>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</si>
  <si>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</si>
  <si>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</si>
  <si>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</si>
  <si>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</si>
  <si>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</si>
  <si>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</si>
  <si>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</si>
  <si>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</si>
  <si>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</si>
  <si>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</si>
  <si>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</si>
  <si>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</si>
  <si>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</si>
  <si>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</si>
  <si>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</si>
  <si>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</si>
  <si>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</si>
  <si>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</si>
  <si>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</si>
  <si>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</si>
  <si>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</si>
  <si>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</si>
  <si>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</si>
  <si>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</si>
  <si>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</si>
  <si>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</si>
  <si>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</si>
  <si>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</si>
  <si>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</si>
  <si>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</si>
  <si>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</si>
  <si>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</si>
  <si>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</si>
  <si>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</si>
  <si>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</si>
  <si>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</si>
  <si>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</si>
  <si>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</si>
  <si>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</si>
  <si>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</si>
  <si>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</si>
  <si>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</si>
  <si>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</si>
  <si>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</si>
  <si>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</si>
  <si>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</si>
  <si>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</si>
  <si>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</si>
  <si>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</si>
  <si>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</si>
  <si>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</si>
  <si>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</si>
  <si>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</si>
  <si>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</si>
  <si>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</si>
  <si>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</si>
  <si>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</si>
  <si>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</si>
  <si>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</si>
  <si>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</si>
  <si>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</si>
  <si>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</si>
  <si>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</si>
  <si>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</si>
  <si>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</si>
  <si>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</si>
  <si>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</si>
  <si>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</si>
  <si>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</si>
  <si>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</si>
  <si>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</si>
  <si>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</si>
  <si>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</si>
  <si>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</si>
  <si>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</si>
  <si>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</si>
  <si>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</si>
  <si>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</si>
  <si>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</si>
  <si>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</si>
  <si>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</si>
  <si>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</si>
  <si>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</si>
  <si>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</si>
  <si>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</si>
  <si>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</si>
  <si>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</si>
  <si>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</si>
  <si>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</si>
  <si>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</si>
  <si>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</si>
  <si>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</si>
  <si>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</si>
  <si>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</si>
  <si>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</si>
  <si>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</si>
  <si>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</si>
  <si>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</si>
  <si>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</si>
  <si>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</si>
  <si>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</si>
  <si>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</si>
  <si>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</si>
  <si>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</si>
  <si>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</si>
  <si>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</si>
  <si>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</si>
  <si>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</si>
  <si>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</si>
  <si>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</si>
  <si>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</si>
  <si>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</si>
  <si>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</si>
  <si>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</si>
  <si>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</si>
  <si>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</si>
  <si>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</si>
  <si>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</si>
  <si>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</si>
  <si>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</si>
  <si>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</si>
  <si>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</si>
  <si>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</si>
  <si>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</si>
  <si>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</si>
  <si>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</si>
  <si>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</si>
  <si>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</si>
  <si>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</si>
  <si>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</si>
  <si>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</si>
  <si>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</si>
  <si>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</si>
  <si>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</si>
  <si>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</si>
  <si>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</si>
  <si>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</si>
  <si>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</si>
  <si>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</si>
  <si>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</si>
  <si>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</si>
  <si>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</si>
  <si>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</si>
  <si>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</si>
  <si>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</si>
  <si>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</si>
  <si>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</si>
  <si>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</si>
  <si>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</si>
  <si>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</si>
  <si>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</si>
  <si>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</si>
  <si>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</si>
  <si>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</si>
  <si>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</si>
  <si>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</si>
  <si>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</si>
  <si>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</si>
  <si>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</si>
  <si>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</si>
  <si>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</si>
  <si>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</si>
  <si>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</si>
  <si>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</si>
  <si>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</si>
  <si>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</si>
  <si>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</si>
  <si>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</si>
  <si>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</si>
  <si>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</si>
  <si>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</si>
  <si>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</si>
  <si>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</si>
  <si>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</si>
  <si>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</si>
  <si>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</si>
  <si>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</si>
  <si>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</si>
  <si>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</si>
  <si>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</si>
  <si>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</si>
  <si>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</si>
  <si>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</si>
  <si>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</si>
  <si>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</si>
  <si>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</si>
  <si>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</si>
  <si>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</si>
  <si>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</si>
  <si>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</si>
  <si>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</si>
  <si>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</si>
  <si>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</si>
  <si>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</si>
  <si>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</si>
  <si>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</si>
  <si>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</si>
  <si>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</si>
  <si>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</si>
  <si>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</si>
  <si>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</si>
  <si>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</si>
  <si>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</si>
  <si>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</si>
  <si>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</si>
  <si>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</si>
  <si>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</si>
  <si>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</si>
  <si>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</si>
  <si>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</si>
  <si>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</si>
  <si>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</si>
  <si>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</si>
  <si>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</si>
  <si>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</si>
  <si>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</si>
  <si>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</si>
  <si>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</si>
  <si>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</si>
  <si>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</si>
  <si>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</si>
  <si>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</si>
  <si>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</si>
  <si>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</si>
  <si>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</si>
  <si>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</si>
  <si>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</si>
  <si>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</si>
  <si>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</si>
  <si>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</si>
  <si>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</si>
  <si>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</si>
  <si>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</si>
  <si>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</si>
  <si>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</si>
  <si>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</si>
  <si>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</si>
  <si>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</si>
  <si>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</si>
  <si>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</si>
  <si>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</si>
  <si>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</si>
  <si>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</si>
  <si>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</si>
  <si>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</si>
  <si>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</si>
  <si>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</si>
  <si>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</si>
  <si>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</si>
  <si>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</si>
  <si>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</si>
  <si>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</si>
  <si>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</si>
  <si>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</si>
  <si>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</si>
  <si>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</si>
  <si>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</si>
  <si>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</si>
  <si>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</si>
  <si>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</si>
  <si>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</si>
  <si>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</si>
  <si>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</si>
  <si>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</si>
  <si>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</si>
  <si>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</si>
  <si>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</si>
  <si>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</si>
  <si>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</si>
  <si>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</si>
  <si>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</si>
  <si>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</si>
  <si>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</si>
  <si>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</si>
  <si>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</si>
  <si>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</si>
  <si>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</si>
  <si>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</si>
  <si>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</si>
  <si>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</si>
  <si>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</si>
  <si>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</si>
  <si>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</si>
  <si>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</si>
  <si>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</si>
  <si>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</si>
  <si>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</si>
  <si>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</si>
  <si>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</si>
  <si>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</si>
  <si>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</si>
  <si>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</si>
  <si>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</si>
  <si>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</si>
  <si>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</si>
  <si>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</si>
  <si>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</si>
  <si>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</si>
  <si>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</si>
  <si>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</si>
  <si>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</si>
  <si>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</si>
  <si>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</si>
  <si>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</si>
  <si>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</si>
  <si>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</si>
  <si>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</si>
  <si>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</si>
  <si>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</si>
  <si>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</si>
  <si>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</si>
  <si>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</si>
  <si>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</si>
  <si>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</si>
  <si>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</si>
  <si>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</si>
  <si>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</si>
  <si>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</si>
  <si>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</si>
  <si>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</si>
  <si>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</si>
  <si>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</si>
  <si>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</si>
  <si>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</si>
  <si>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</si>
  <si>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</si>
  <si>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</si>
  <si>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</si>
  <si>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</si>
  <si>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</si>
  <si>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</si>
  <si>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</si>
  <si>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</si>
  <si>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</si>
  <si>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</si>
  <si>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</si>
  <si>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</si>
  <si>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</si>
  <si>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</si>
  <si>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</si>
  <si>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</si>
  <si>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</si>
  <si>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</si>
  <si>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</si>
  <si>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</si>
  <si>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</si>
  <si>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</si>
  <si>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</si>
  <si>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</si>
  <si>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</si>
  <si>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</si>
  <si>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</si>
  <si>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</si>
  <si>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</si>
  <si>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</si>
  <si>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</si>
  <si>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</si>
  <si>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</si>
  <si>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</si>
  <si>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</si>
  <si>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</si>
  <si>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</si>
  <si>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</si>
  <si>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</si>
  <si>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</si>
  <si>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</si>
  <si>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</si>
  <si>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</si>
  <si>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</si>
  <si>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</si>
  <si>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</si>
  <si>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</si>
  <si>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</si>
  <si>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</si>
  <si>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</si>
  <si>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</si>
  <si>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</si>
  <si>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</si>
  <si>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</si>
  <si>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</si>
  <si>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</si>
  <si>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</si>
  <si>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</si>
  <si>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</si>
  <si>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</si>
  <si>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</si>
  <si>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</si>
  <si>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</si>
  <si>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</si>
  <si>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</si>
  <si>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</si>
  <si>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</si>
  <si>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</si>
  <si>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</si>
  <si>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</si>
  <si>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</si>
  <si>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</si>
  <si>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</si>
  <si>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</si>
  <si>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</si>
  <si>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</si>
  <si>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</si>
  <si>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</si>
  <si>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</si>
  <si>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</si>
  <si>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</si>
  <si>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</si>
  <si>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</si>
  <si>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</si>
  <si>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</si>
  <si>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</si>
  <si>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</si>
  <si>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</si>
  <si>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</si>
  <si>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</si>
  <si>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</si>
  <si>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</si>
  <si>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</si>
  <si>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</si>
  <si>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</si>
  <si>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</si>
  <si>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</si>
  <si>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</si>
  <si>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</si>
  <si>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</si>
  <si>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</si>
  <si>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</si>
  <si>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</si>
  <si>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</si>
  <si>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</si>
  <si>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</si>
  <si>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</si>
  <si>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</si>
  <si>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</si>
  <si>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</si>
  <si>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</si>
  <si>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</si>
  <si>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</si>
  <si>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</si>
  <si>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</si>
  <si>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</si>
  <si>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</si>
  <si>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</si>
  <si>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</si>
  <si>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</si>
  <si>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</si>
  <si>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</si>
  <si>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</si>
  <si>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</si>
  <si>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</si>
  <si>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</si>
  <si>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</si>
  <si>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</si>
  <si>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</si>
  <si>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</si>
  <si>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</si>
  <si>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</si>
  <si>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</si>
  <si>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</si>
  <si>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</si>
  <si>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</si>
  <si>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</si>
  <si>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</si>
  <si>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</si>
  <si>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</si>
  <si>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</si>
  <si>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</si>
  <si>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</si>
  <si>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</si>
  <si>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</si>
  <si>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</si>
  <si>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</si>
  <si>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</si>
  <si>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</si>
  <si>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</si>
  <si>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</si>
  <si>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</si>
  <si>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</si>
  <si>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</si>
  <si>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</si>
  <si>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</si>
  <si>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</si>
  <si>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</si>
  <si>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</si>
  <si>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</si>
  <si>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</si>
  <si>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</si>
  <si>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</si>
  <si>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</si>
  <si>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</si>
  <si>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</si>
  <si>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</si>
  <si>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</si>
  <si>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</si>
  <si>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</si>
  <si>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</si>
  <si>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</si>
  <si>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</si>
  <si>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</si>
  <si>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</si>
  <si>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</si>
  <si>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</si>
  <si>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</si>
  <si>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</si>
  <si>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</si>
  <si>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</si>
  <si>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</si>
  <si>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</si>
  <si>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</si>
  <si>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</si>
  <si>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</si>
  <si>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</si>
  <si>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</si>
  <si>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</si>
  <si>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</si>
  <si>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</si>
  <si>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</si>
  <si>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</si>
  <si>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</si>
  <si>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</si>
  <si>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</si>
  <si>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</si>
  <si>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</si>
  <si>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</si>
  <si>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</si>
  <si>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</si>
  <si>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</si>
  <si>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</si>
  <si>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</si>
  <si>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</si>
  <si>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</si>
  <si>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</si>
  <si>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</si>
  <si>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</si>
  <si>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</si>
  <si>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</si>
  <si>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</si>
  <si>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</si>
  <si>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</si>
  <si>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</si>
  <si>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</si>
  <si>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</si>
  <si>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</si>
  <si>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</si>
  <si>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</si>
  <si>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</si>
  <si>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</si>
  <si>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</si>
  <si>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</si>
  <si>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</si>
  <si>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</si>
  <si>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</si>
  <si>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</si>
  <si>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</si>
  <si>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</si>
  <si>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</si>
  <si>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</si>
  <si>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</si>
  <si>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</si>
  <si>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</si>
  <si>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</si>
  <si>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</si>
  <si>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</si>
  <si>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</si>
  <si>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</si>
  <si>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</si>
  <si>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</si>
  <si>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</si>
  <si>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</si>
  <si>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</si>
  <si>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</si>
  <si>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</si>
  <si>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</si>
  <si>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</si>
  <si>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</si>
  <si>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</si>
  <si>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</si>
  <si>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</si>
  <si>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</si>
  <si>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</si>
  <si>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</si>
  <si>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</si>
  <si>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</si>
  <si>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</si>
  <si>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</si>
  <si>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</si>
  <si>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</si>
  <si>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</si>
  <si>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</si>
  <si>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</si>
  <si>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</si>
  <si>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</si>
  <si>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</si>
  <si>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</si>
  <si>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</si>
  <si>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</si>
  <si>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</si>
  <si>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</si>
  <si>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</si>
  <si>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</si>
  <si>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</si>
  <si>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</si>
  <si>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</si>
  <si>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</si>
  <si>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</si>
  <si>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</si>
  <si>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</si>
  <si>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</si>
  <si>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</si>
  <si>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</si>
  <si>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</si>
  <si>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</si>
  <si>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</si>
  <si>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</si>
  <si>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</si>
  <si>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</si>
  <si>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</si>
  <si>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</si>
  <si>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</si>
  <si>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</si>
  <si>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</si>
  <si>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</si>
  <si>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</si>
  <si>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</si>
  <si>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</si>
  <si>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</si>
  <si>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</si>
  <si>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</si>
  <si>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</si>
  <si>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</si>
  <si>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</si>
  <si>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</si>
  <si>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</si>
  <si>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</si>
  <si>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</si>
  <si>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</si>
  <si>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</si>
  <si>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</si>
  <si>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</si>
  <si>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</si>
  <si>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</si>
  <si>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</si>
  <si>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</si>
  <si>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</si>
  <si>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</si>
  <si>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</si>
  <si>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</si>
  <si>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</si>
  <si>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</si>
  <si>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</si>
  <si>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</si>
  <si>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</si>
  <si>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</si>
  <si>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</si>
  <si>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</si>
  <si>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</si>
  <si>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</si>
  <si>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</si>
  <si>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</si>
  <si>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</si>
  <si>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</si>
  <si>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</si>
  <si>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</si>
  <si>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</si>
  <si>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</si>
  <si>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</si>
  <si>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</si>
  <si>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</si>
  <si>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</si>
  <si>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</si>
  <si>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</si>
  <si>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</si>
  <si>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</si>
  <si>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</si>
  <si>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</si>
  <si>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</si>
  <si>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</si>
  <si>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</si>
  <si>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</si>
  <si>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</si>
  <si>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</si>
  <si>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</si>
  <si>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</si>
  <si>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</si>
  <si>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</si>
  <si>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</si>
  <si>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</si>
  <si>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</si>
  <si>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</si>
  <si>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</si>
  <si>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</si>
  <si>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</si>
  <si>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</si>
  <si>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</si>
  <si>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</si>
  <si>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</si>
  <si>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</si>
  <si>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</si>
  <si>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</si>
  <si>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</si>
  <si>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</si>
  <si>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</si>
  <si>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</si>
  <si>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</si>
  <si>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</si>
  <si>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</si>
  <si>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</si>
  <si>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</si>
  <si>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</si>
  <si>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</si>
  <si>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</si>
  <si>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</si>
  <si>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</si>
  <si>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</si>
  <si>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</si>
  <si>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</si>
  <si>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</si>
  <si>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</si>
  <si>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</si>
  <si>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</si>
  <si>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</si>
  <si>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</si>
  <si>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</si>
  <si>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</si>
  <si>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</si>
  <si>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</si>
  <si>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</si>
  <si>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</si>
  <si>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</si>
  <si>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</si>
  <si>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</si>
  <si>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</si>
  <si>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</si>
  <si>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</si>
  <si>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</si>
  <si>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</si>
  <si>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</si>
  <si>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</si>
  <si>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</si>
  <si>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</si>
  <si>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</si>
  <si>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</si>
  <si>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</si>
  <si>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</si>
  <si>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</si>
  <si>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</si>
  <si>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</si>
  <si>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</si>
  <si>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</si>
  <si>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</si>
  <si>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</si>
  <si>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</si>
  <si>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</si>
  <si>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</si>
  <si>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</si>
  <si>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</si>
  <si>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</si>
  <si>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</si>
  <si>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</si>
  <si>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</si>
  <si>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</si>
  <si>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</si>
  <si>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</si>
  <si>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</si>
  <si>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</si>
  <si>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</si>
  <si>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</si>
  <si>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</si>
  <si>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</si>
  <si>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</si>
  <si>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</si>
  <si>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</si>
  <si>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</si>
  <si>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</si>
  <si>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</si>
  <si>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</si>
  <si>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</si>
  <si>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</si>
  <si>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</si>
  <si>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</si>
  <si>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</si>
  <si>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</si>
  <si>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</si>
  <si>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</si>
  <si>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</si>
  <si>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</si>
  <si>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</si>
  <si>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</si>
  <si>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</si>
  <si>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</si>
  <si>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</si>
  <si>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</si>
  <si>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</si>
  <si>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</si>
  <si>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</si>
  <si>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</si>
  <si>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</si>
  <si>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</si>
  <si>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</si>
  <si>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</si>
  <si>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</si>
  <si>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</si>
  <si>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</si>
  <si>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</si>
  <si>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</si>
  <si>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</si>
  <si>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</si>
  <si>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</si>
  <si>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</si>
  <si>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</si>
  <si>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</si>
  <si>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</si>
  <si>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</si>
  <si>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</si>
  <si>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</si>
  <si>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</si>
  <si>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</si>
  <si>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</si>
  <si>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</si>
  <si>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</si>
  <si>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</si>
  <si>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</si>
  <si>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</si>
  <si>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</si>
  <si>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</si>
  <si>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</si>
  <si>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</si>
  <si>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</si>
  <si>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</si>
  <si>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</si>
  <si>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</si>
  <si>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</si>
  <si>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</si>
  <si>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</si>
  <si>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</si>
  <si>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</si>
  <si>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</si>
  <si>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</si>
  <si>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</si>
  <si>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</si>
  <si>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</si>
  <si>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</si>
  <si>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</si>
  <si>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</si>
  <si>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</si>
  <si>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</si>
  <si>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</si>
  <si>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</si>
  <si>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</si>
  <si>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</si>
  <si>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</si>
  <si>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</si>
  <si>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</si>
  <si>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</si>
  <si>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</si>
  <si>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</si>
  <si>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</si>
  <si>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</si>
  <si>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</si>
  <si>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</si>
  <si>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</si>
  <si>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</si>
  <si>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</si>
  <si>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</si>
  <si>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</si>
  <si>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</si>
  <si>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</si>
  <si>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</si>
  <si>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</si>
  <si>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</si>
  <si>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</si>
  <si>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</si>
  <si>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</si>
  <si>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</si>
  <si>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</si>
  <si>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</si>
  <si>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</si>
  <si>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</si>
  <si>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</si>
  <si>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</si>
  <si>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</si>
  <si>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</si>
  <si>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</si>
  <si>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</si>
  <si>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</si>
  <si>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</si>
  <si>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</si>
  <si>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</si>
  <si>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</si>
  <si>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</si>
  <si>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</si>
  <si>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</si>
  <si>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</si>
  <si>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</si>
  <si>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</si>
  <si>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</si>
  <si>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</si>
  <si>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</si>
  <si>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</si>
  <si>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</si>
  <si>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</si>
  <si>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</si>
  <si>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</si>
  <si>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</si>
  <si>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</si>
  <si>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</si>
  <si>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</si>
  <si>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</si>
  <si>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</si>
  <si>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</si>
  <si>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</si>
  <si>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</si>
  <si>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</si>
  <si>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</si>
  <si>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</si>
  <si>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</si>
  <si>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</si>
  <si>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</si>
  <si>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</si>
  <si>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</si>
  <si>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</si>
  <si>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</si>
  <si>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</si>
  <si>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</si>
  <si>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</si>
  <si>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</si>
  <si>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</si>
  <si>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</si>
  <si>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</si>
  <si>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</si>
  <si>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</si>
  <si>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</si>
  <si>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</si>
  <si>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</si>
  <si>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</si>
  <si>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</si>
  <si>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</si>
  <si>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</si>
  <si>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</si>
  <si>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</si>
  <si>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</si>
  <si>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</si>
  <si>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</si>
  <si>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</si>
  <si>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</si>
  <si>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</si>
  <si>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</si>
  <si>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</si>
  <si>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</si>
  <si>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</si>
  <si>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</si>
  <si>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</si>
  <si>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</si>
  <si>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</si>
  <si>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</si>
  <si>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</si>
  <si>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</si>
  <si>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</si>
  <si>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</si>
  <si>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</si>
  <si>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</si>
  <si>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</si>
  <si>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</si>
  <si>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</si>
  <si>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</si>
  <si>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</si>
  <si>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</si>
  <si>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</si>
  <si>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</si>
  <si>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</si>
  <si>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</si>
  <si>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</si>
  <si>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</si>
  <si>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</si>
  <si>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</si>
  <si>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</si>
  <si>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</si>
  <si>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</si>
  <si>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</si>
  <si>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</si>
  <si>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</si>
  <si>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</si>
  <si>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</si>
  <si>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</si>
  <si>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</si>
  <si>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</si>
  <si>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</si>
  <si>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</si>
  <si>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</si>
  <si>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</si>
  <si>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</si>
  <si>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</si>
  <si>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</si>
  <si>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</si>
  <si>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</si>
  <si>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</si>
  <si>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</si>
  <si>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</si>
  <si>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</si>
  <si>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</si>
  <si>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</si>
  <si>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</si>
  <si>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</si>
  <si>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</si>
  <si>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</si>
  <si>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</si>
  <si>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</si>
  <si>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</si>
  <si>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</si>
  <si>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</si>
  <si>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</si>
  <si>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</si>
  <si>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</si>
  <si>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</si>
  <si>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</si>
  <si>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</si>
  <si>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</si>
  <si>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</si>
  <si>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</si>
  <si>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</si>
  <si>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</si>
  <si>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</si>
  <si>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</si>
  <si>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</si>
  <si>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</si>
  <si>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</si>
  <si>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</si>
  <si>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</si>
  <si>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</si>
  <si>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</si>
  <si>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</si>
  <si>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</si>
  <si>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</si>
  <si>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</si>
  <si>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</si>
  <si>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</si>
  <si>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</si>
  <si>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</si>
  <si>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</si>
  <si>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</si>
  <si>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</si>
  <si>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</si>
  <si>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</si>
  <si>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</si>
  <si>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</si>
  <si>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</si>
  <si>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</si>
  <si>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</si>
  <si>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</si>
  <si>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</si>
  <si>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</si>
  <si>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</si>
  <si>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</si>
  <si>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</si>
  <si>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</si>
  <si>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</si>
  <si>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</si>
  <si>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</si>
  <si>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</si>
  <si>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</si>
  <si>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</si>
  <si>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</si>
  <si>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</si>
  <si>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</si>
  <si>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</si>
  <si>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</si>
  <si>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</si>
  <si>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</si>
  <si>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</si>
  <si>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</si>
  <si>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</si>
  <si>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</si>
  <si>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</si>
  <si>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</si>
  <si>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</si>
  <si>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</si>
  <si>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</si>
  <si>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</si>
  <si>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</si>
  <si>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</si>
  <si>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</si>
  <si>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</si>
  <si>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</si>
  <si>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</si>
  <si>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</si>
  <si>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</si>
  <si>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</si>
  <si>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</si>
  <si>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</si>
  <si>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</si>
  <si>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</si>
  <si>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</si>
  <si>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</si>
  <si>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</si>
  <si>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</si>
  <si>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</si>
  <si>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</si>
  <si>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</si>
  <si>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</si>
  <si>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</si>
  <si>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</si>
  <si>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</si>
  <si>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</si>
  <si>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</si>
  <si>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</si>
  <si>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</si>
  <si>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</si>
  <si>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</si>
  <si>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</si>
  <si>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</si>
  <si>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</si>
  <si>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</si>
  <si>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</si>
  <si>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</si>
  <si>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</si>
  <si>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</si>
  <si>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</si>
  <si>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</si>
  <si>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</si>
  <si>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</si>
  <si>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</si>
  <si>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</si>
  <si>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</si>
  <si>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</si>
  <si>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</si>
  <si>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</si>
  <si>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</si>
  <si>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</si>
  <si>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</si>
  <si>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</si>
  <si>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</si>
  <si>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</si>
  <si>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</si>
  <si>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</si>
  <si>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</si>
  <si>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</si>
  <si>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</si>
  <si>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</si>
  <si>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</si>
  <si>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</si>
  <si>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</si>
  <si>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</si>
  <si>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</si>
  <si>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</si>
  <si>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</si>
  <si>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</si>
  <si>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</si>
  <si>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</si>
  <si>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</si>
  <si>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</si>
  <si>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</si>
  <si>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</si>
  <si>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</si>
  <si>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</si>
  <si>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</si>
  <si>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</si>
  <si>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</si>
  <si>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</si>
  <si>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</si>
  <si>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</si>
  <si>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</si>
  <si>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</si>
  <si>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</si>
  <si>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</si>
  <si>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</si>
  <si>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</si>
  <si>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</si>
  <si>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</si>
  <si>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</si>
  <si>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</si>
  <si>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</si>
  <si>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</si>
  <si>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</si>
  <si>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</si>
  <si>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</si>
  <si>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</si>
  <si>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</si>
  <si>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</si>
  <si>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</si>
  <si>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</si>
  <si>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</si>
  <si>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</si>
  <si>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</si>
  <si>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</si>
  <si>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</si>
  <si>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</si>
  <si>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</si>
  <si>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</si>
  <si>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</si>
  <si>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</si>
  <si>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</si>
  <si>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</si>
  <si>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</si>
  <si>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</si>
  <si>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</si>
  <si>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</si>
  <si>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</si>
  <si>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</si>
  <si>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</si>
  <si>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</si>
  <si>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</si>
  <si>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</si>
  <si>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</si>
  <si>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</si>
  <si>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</si>
  <si>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</si>
  <si>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</si>
  <si>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</si>
  <si>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</si>
  <si>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</si>
  <si>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</si>
  <si>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</si>
  <si>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</si>
  <si>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</si>
  <si>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</si>
  <si>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</si>
  <si>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</si>
  <si>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</si>
  <si>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</si>
  <si>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</si>
  <si>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</si>
  <si>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</si>
  <si>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</si>
  <si>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</si>
  <si>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</si>
  <si>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</si>
  <si>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</si>
  <si>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</si>
  <si>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</si>
  <si>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</si>
  <si>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</si>
  <si>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</si>
  <si>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</si>
  <si>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</si>
  <si>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</si>
  <si>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</si>
  <si>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</si>
  <si>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</si>
  <si>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</si>
  <si>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</si>
  <si>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</si>
  <si>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</si>
  <si>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</si>
  <si>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</si>
  <si>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</si>
  <si>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</si>
  <si>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</si>
  <si>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</si>
  <si>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</si>
  <si>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</si>
  <si>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</si>
  <si>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</si>
  <si>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</si>
  <si>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</si>
  <si>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</si>
  <si>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</si>
  <si>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</si>
  <si>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</si>
  <si>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</si>
  <si>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</si>
  <si>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</si>
  <si>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</si>
  <si>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</si>
  <si>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</si>
  <si>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</si>
  <si>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</si>
  <si>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</si>
  <si>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</si>
  <si>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</si>
  <si>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</si>
  <si>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</si>
  <si>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</si>
  <si>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</si>
  <si>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</si>
  <si>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</si>
  <si>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</si>
  <si>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</si>
  <si>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</si>
  <si>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</si>
  <si>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</si>
  <si>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</si>
  <si>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</si>
  <si>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</si>
  <si>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</si>
  <si>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</si>
  <si>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</si>
  <si>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</si>
  <si>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</si>
  <si>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</si>
  <si>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</si>
  <si>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</si>
  <si>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</si>
  <si>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</si>
  <si>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</si>
  <si>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</si>
  <si>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</si>
  <si>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</si>
  <si>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</si>
  <si>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</si>
  <si>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</si>
  <si>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</si>
  <si>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</si>
  <si>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</si>
  <si>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</si>
  <si>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</si>
  <si>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</si>
  <si>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</si>
  <si>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</si>
  <si>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</si>
  <si>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</si>
  <si>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</si>
  <si>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</si>
  <si>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</si>
  <si>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</si>
  <si>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</si>
  <si>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</si>
  <si>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</si>
  <si>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</si>
  <si>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</si>
  <si>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</si>
  <si>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</si>
  <si>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</si>
  <si>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</si>
  <si>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</si>
  <si>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</si>
  <si>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</si>
  <si>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</si>
  <si>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</si>
  <si>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</si>
  <si>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</si>
  <si>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</si>
  <si>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</si>
  <si>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</si>
  <si>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</si>
  <si>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</si>
  <si>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</si>
  <si>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</si>
  <si>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</si>
  <si>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</si>
  <si>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</si>
  <si>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</si>
  <si>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</si>
  <si>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</si>
  <si>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</si>
  <si>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</si>
  <si>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</si>
  <si>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</si>
  <si>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</si>
  <si>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</si>
  <si>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</si>
  <si>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</si>
  <si>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</si>
  <si>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</si>
  <si>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</si>
  <si>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</si>
  <si>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</si>
  <si>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</si>
  <si>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</si>
  <si>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</si>
  <si>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</si>
  <si>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</si>
  <si>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</si>
  <si>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</si>
  <si>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</si>
  <si>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</si>
  <si>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</si>
  <si>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</si>
  <si>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</si>
  <si>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</si>
  <si>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</si>
  <si>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</si>
  <si>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</si>
  <si>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</si>
  <si>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</si>
  <si>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</si>
  <si>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</si>
  <si>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</si>
  <si>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</si>
  <si>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</si>
  <si>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</si>
  <si>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</si>
  <si>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</si>
  <si>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</si>
  <si>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</si>
  <si>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</si>
  <si>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</si>
  <si>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</si>
  <si>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</si>
  <si>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</si>
  <si>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</si>
  <si>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</si>
  <si>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</si>
  <si>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</si>
  <si>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</si>
  <si>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</si>
  <si>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</si>
  <si>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</si>
  <si>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</si>
  <si>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</si>
  <si>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</si>
  <si>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</si>
  <si>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</si>
  <si>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</si>
  <si>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</si>
  <si>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</si>
  <si>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</si>
  <si>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</si>
  <si>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</si>
  <si>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</si>
  <si>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</si>
  <si>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</si>
  <si>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</si>
  <si>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</si>
  <si>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</si>
  <si>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</si>
  <si>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</si>
  <si>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</si>
  <si>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</si>
  <si>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</si>
  <si>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</si>
  <si>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</si>
  <si>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</si>
  <si>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</si>
  <si>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</si>
  <si>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</si>
  <si>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</si>
  <si>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</si>
  <si>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</si>
  <si>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</si>
  <si>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</si>
  <si>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</si>
  <si>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</si>
  <si>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</si>
  <si>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</si>
  <si>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</si>
  <si>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</si>
  <si>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</si>
  <si>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</si>
  <si>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</si>
  <si>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</si>
  <si>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</si>
  <si>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</si>
  <si>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</si>
  <si>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</si>
  <si>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</si>
  <si>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</si>
  <si>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</si>
  <si>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</si>
  <si>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</si>
  <si>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</si>
  <si>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</si>
  <si>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</si>
  <si>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</si>
  <si>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</si>
  <si>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</si>
  <si>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</si>
  <si>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</si>
  <si>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</si>
  <si>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</si>
  <si>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</si>
  <si>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</si>
  <si>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</si>
  <si>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</si>
  <si>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</si>
  <si>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</si>
  <si>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</si>
  <si>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</si>
  <si>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</si>
  <si>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</si>
  <si>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</si>
  <si>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</si>
  <si>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</si>
  <si>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</si>
  <si>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</si>
  <si>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</si>
  <si>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</si>
  <si>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</si>
  <si>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</si>
  <si>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</si>
  <si>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</si>
  <si>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</si>
  <si>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</si>
  <si>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</si>
  <si>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</si>
  <si>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</si>
  <si>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</si>
  <si>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</si>
  <si>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</si>
  <si>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</si>
  <si>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</si>
  <si>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</si>
  <si>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</si>
  <si>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</si>
  <si>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</si>
  <si>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</si>
  <si>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</si>
  <si>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</si>
  <si>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</si>
  <si>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</si>
  <si>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</si>
  <si>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</si>
  <si>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</si>
  <si>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</si>
  <si>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</si>
  <si>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</si>
  <si>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</si>
  <si>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</si>
  <si>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</si>
  <si>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</si>
  <si>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</si>
  <si>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</si>
  <si>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</si>
  <si>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</si>
  <si>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</si>
  <si>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</si>
  <si>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</si>
  <si>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</si>
  <si>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</si>
  <si>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</si>
  <si>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</si>
  <si>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</si>
  <si>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</si>
  <si>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</si>
  <si>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</si>
  <si>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</si>
  <si>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</si>
  <si>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</si>
  <si>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</si>
  <si>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</si>
  <si>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</si>
  <si>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</si>
  <si>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</si>
  <si>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</si>
  <si>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</si>
  <si>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</si>
  <si>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</si>
  <si>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</si>
  <si>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</si>
  <si>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</si>
  <si>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</si>
  <si>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</si>
  <si>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</si>
  <si>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</si>
  <si>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</si>
  <si>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</si>
  <si>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</si>
  <si>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</si>
  <si>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</si>
  <si>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</si>
  <si>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</si>
  <si>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</si>
  <si>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</si>
  <si>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</si>
  <si>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</si>
  <si>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</si>
  <si>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</si>
  <si>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</si>
  <si>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</si>
  <si>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</si>
  <si>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</si>
  <si>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</si>
  <si>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</si>
  <si>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</si>
  <si>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</si>
  <si>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</si>
  <si>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</si>
  <si>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</si>
  <si>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</si>
  <si>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</si>
  <si>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</si>
  <si>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</si>
  <si>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</si>
  <si>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</si>
  <si>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</si>
  <si>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</si>
  <si>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</si>
  <si>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</si>
  <si>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</si>
  <si>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</si>
  <si>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</si>
  <si>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</si>
  <si>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</si>
  <si>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</si>
  <si>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</si>
  <si>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</si>
  <si>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</si>
  <si>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</si>
  <si>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</si>
  <si>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</si>
  <si>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</si>
  <si>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</si>
  <si>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</si>
  <si>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</si>
  <si>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</si>
  <si>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</si>
  <si>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</si>
  <si>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</si>
  <si>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</si>
  <si>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</si>
  <si>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</si>
  <si>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</si>
  <si>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</si>
  <si>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</si>
  <si>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</si>
  <si>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</si>
  <si>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</si>
  <si>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</si>
  <si>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</si>
  <si>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</si>
  <si>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</si>
  <si>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</si>
  <si>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</si>
  <si>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</si>
  <si>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</si>
  <si>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</si>
  <si>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</si>
  <si>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</si>
  <si>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</si>
  <si>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</si>
  <si>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</si>
  <si>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</si>
  <si>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</si>
  <si>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</si>
  <si>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</si>
  <si>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</si>
  <si>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</si>
  <si>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</si>
  <si>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</si>
  <si>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</si>
  <si>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</si>
  <si>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</si>
  <si>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</si>
  <si>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</si>
  <si>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</si>
  <si>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</si>
  <si>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</si>
  <si>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</si>
  <si>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</si>
  <si>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</si>
  <si>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</si>
  <si>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</si>
  <si>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</si>
  <si>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</si>
  <si>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</si>
  <si>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</si>
  <si>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</si>
  <si>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</si>
  <si>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</si>
  <si>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</si>
  <si>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</si>
  <si>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</si>
  <si>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</si>
  <si>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</si>
  <si>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</si>
  <si>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</si>
  <si>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</si>
  <si>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</si>
  <si>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</si>
  <si>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</si>
  <si>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</si>
  <si>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</si>
  <si>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</si>
  <si>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</si>
  <si>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</si>
  <si>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</si>
  <si>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</si>
  <si>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</si>
  <si>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</si>
  <si>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</si>
  <si>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</si>
  <si>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</si>
  <si>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</si>
  <si>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</si>
  <si>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</si>
  <si>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</si>
  <si>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</si>
  <si>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</si>
  <si>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</si>
  <si>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</si>
  <si>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</si>
  <si>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</si>
  <si>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</si>
  <si>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</si>
  <si>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</si>
  <si>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</si>
  <si>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</si>
  <si>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</si>
  <si>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</si>
  <si>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</si>
  <si>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</si>
  <si>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</si>
  <si>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</si>
  <si>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</si>
  <si>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</si>
  <si>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</si>
  <si>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</si>
  <si>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</si>
  <si>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</si>
  <si>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</si>
  <si>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</si>
  <si>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</si>
  <si>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</si>
  <si>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</si>
  <si>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</si>
  <si>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</si>
  <si>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</si>
  <si>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</si>
  <si>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</si>
  <si>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</si>
  <si>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</si>
  <si>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</si>
  <si>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</si>
  <si>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</si>
  <si>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</si>
  <si>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</si>
  <si>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</si>
  <si>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</si>
  <si>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</si>
  <si>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</si>
  <si>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</si>
  <si>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</si>
  <si>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</si>
  <si>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</si>
  <si>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</si>
  <si>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</si>
  <si>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</si>
  <si>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</si>
  <si>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</si>
  <si>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</si>
  <si>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</si>
  <si>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</si>
  <si>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</si>
  <si>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</si>
  <si>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</si>
  <si>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</si>
  <si>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</si>
  <si>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</si>
  <si>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</si>
  <si>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</si>
  <si>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</si>
  <si>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</si>
  <si>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</si>
  <si>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</si>
  <si>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</si>
  <si>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</si>
  <si>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</si>
  <si>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</si>
  <si>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</si>
  <si>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</si>
  <si>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</si>
  <si>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</si>
  <si>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</si>
  <si>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</si>
  <si>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</si>
  <si>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</si>
  <si>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</si>
  <si>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</si>
  <si>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</si>
  <si>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</si>
  <si>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</si>
  <si>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</si>
  <si>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</si>
  <si>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</si>
  <si>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</si>
  <si>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</si>
  <si>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</si>
  <si>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</si>
  <si>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</si>
  <si>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</si>
  <si>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</si>
  <si>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</si>
  <si>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</si>
  <si>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</si>
  <si>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</si>
  <si>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</si>
  <si>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</si>
  <si>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</si>
  <si>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</si>
  <si>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</si>
  <si>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</si>
  <si>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</si>
  <si>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</si>
  <si>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</si>
  <si>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</si>
  <si>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</si>
  <si>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</si>
  <si>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</si>
  <si>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</si>
  <si>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</si>
  <si>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</si>
  <si>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</si>
  <si>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</si>
  <si>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</si>
  <si>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</si>
  <si>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</si>
  <si>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</si>
  <si>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</si>
  <si>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</si>
  <si>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</si>
  <si>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</si>
  <si>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</si>
  <si>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</si>
  <si>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</si>
  <si>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</si>
  <si>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</si>
  <si>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</si>
  <si>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</si>
  <si>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</si>
  <si>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</si>
  <si>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</si>
  <si>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</si>
  <si>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</si>
  <si>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</si>
  <si>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</si>
  <si>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</si>
  <si>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</si>
  <si>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</si>
  <si>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</si>
  <si>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</si>
  <si>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</si>
  <si>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</si>
  <si>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</si>
  <si>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</si>
  <si>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</si>
  <si>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</si>
  <si>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</si>
  <si>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</si>
  <si>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</si>
  <si>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</si>
  <si>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</si>
  <si>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</si>
  <si>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</si>
  <si>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</si>
  <si>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</si>
  <si>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</si>
  <si>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</si>
  <si>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</si>
  <si>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</si>
  <si>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</si>
  <si>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</si>
  <si>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</si>
  <si>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</si>
  <si>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</si>
  <si>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</si>
  <si>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</si>
  <si>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</si>
  <si>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</si>
  <si>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</si>
  <si>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</si>
  <si>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</si>
  <si>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</si>
  <si>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</si>
  <si>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</si>
  <si>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</si>
  <si>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</si>
  <si>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</si>
  <si>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</si>
  <si>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</si>
  <si>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</si>
  <si>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</si>
  <si>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</si>
  <si>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</si>
  <si>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</si>
  <si>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</si>
  <si>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</si>
  <si>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</si>
  <si>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</si>
  <si>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</si>
  <si>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</si>
  <si>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</si>
  <si>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</si>
  <si>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</si>
  <si>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</si>
  <si>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</si>
  <si>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</si>
  <si>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</si>
  <si>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</si>
  <si>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</si>
  <si>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</si>
  <si>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</si>
  <si>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</si>
  <si>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</si>
  <si>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</si>
  <si>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</si>
  <si>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</si>
  <si>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</si>
  <si>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</si>
  <si>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</si>
  <si>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</si>
  <si>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</si>
  <si>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</si>
  <si>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</si>
  <si>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</si>
  <si>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</si>
  <si>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</si>
  <si>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</si>
  <si>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</si>
  <si>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</si>
  <si>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</si>
  <si>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</si>
  <si>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</si>
  <si>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</si>
  <si>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</si>
  <si>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</si>
  <si>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</si>
  <si>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</si>
  <si>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</si>
  <si>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</si>
  <si>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</si>
  <si>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</si>
  <si>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</si>
  <si>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</si>
  <si>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</si>
  <si>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</si>
  <si>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</si>
  <si>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</si>
  <si>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</si>
  <si>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</si>
  <si>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</si>
  <si>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</si>
  <si>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</si>
  <si>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</si>
  <si>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</si>
  <si>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</si>
  <si>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</si>
  <si>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</si>
  <si>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</si>
  <si>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</si>
  <si>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</si>
  <si>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</si>
  <si>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</si>
  <si>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</si>
  <si>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</si>
  <si>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</si>
  <si>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</si>
  <si>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</si>
  <si>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</si>
  <si>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</si>
  <si>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</si>
  <si>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</si>
  <si>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</si>
  <si>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</si>
  <si>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</si>
  <si>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</si>
  <si>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</si>
  <si>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</si>
  <si>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</si>
  <si>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</si>
  <si>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</si>
  <si>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</si>
  <si>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</si>
  <si>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</si>
  <si>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</si>
  <si>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</si>
  <si>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</si>
  <si>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</si>
  <si>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</si>
  <si>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</si>
  <si>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</si>
  <si>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</si>
  <si>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</si>
  <si>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</si>
  <si>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</si>
  <si>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</si>
  <si>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</si>
  <si>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</si>
  <si>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</si>
  <si>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</si>
  <si>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</si>
  <si>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</si>
  <si>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</si>
  <si>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</si>
  <si>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</si>
  <si>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</si>
  <si>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</si>
  <si>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</si>
  <si>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</si>
  <si>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</si>
  <si>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</si>
  <si>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</si>
  <si>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</si>
  <si>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</si>
  <si>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</si>
  <si>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</si>
  <si>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</si>
  <si>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</si>
  <si>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</si>
  <si>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</si>
  <si>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</si>
  <si>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</si>
  <si>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</si>
  <si>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</si>
  <si>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</si>
  <si>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</si>
  <si>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</si>
  <si>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</si>
  <si>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</si>
  <si>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</si>
  <si>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</si>
  <si>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</si>
  <si>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</si>
  <si>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</si>
  <si>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</si>
  <si>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</si>
  <si>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</si>
  <si>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</si>
  <si>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</si>
  <si>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</si>
  <si>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</si>
  <si>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</si>
  <si>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</si>
  <si>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</si>
  <si>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</si>
  <si>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</si>
  <si>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</si>
  <si>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</si>
  <si>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</si>
  <si>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</si>
  <si>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</si>
  <si>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</si>
  <si>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</si>
  <si>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</si>
  <si>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</si>
  <si>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</si>
  <si>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</si>
  <si>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</si>
  <si>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</si>
  <si>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</si>
  <si>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</si>
  <si>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</si>
  <si>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</si>
  <si>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</si>
  <si>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</si>
  <si>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</si>
  <si>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</si>
  <si>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</si>
  <si>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</si>
  <si>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</si>
  <si>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</si>
  <si>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</si>
  <si>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</si>
  <si>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</si>
  <si>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</si>
  <si>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</si>
  <si>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</si>
  <si>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</si>
  <si>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</si>
  <si>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</si>
  <si>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</si>
  <si>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</si>
  <si>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</si>
  <si>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</si>
  <si>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</si>
  <si>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</si>
  <si>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</si>
  <si>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</si>
  <si>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</si>
  <si>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</si>
  <si>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</si>
  <si>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</si>
  <si>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</si>
  <si>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</si>
  <si>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</si>
  <si>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</si>
  <si>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</si>
  <si>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</si>
  <si>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</si>
  <si>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</si>
  <si>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</si>
  <si>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</si>
  <si>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</si>
  <si>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</si>
  <si>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</si>
  <si>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</si>
  <si>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</si>
  <si>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</si>
  <si>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</si>
  <si>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</si>
  <si>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</si>
  <si>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</si>
  <si>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</si>
  <si>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</si>
  <si>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</si>
  <si>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</si>
  <si>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</si>
  <si>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</si>
  <si>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</si>
  <si>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</si>
  <si>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</si>
  <si>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</si>
  <si>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</si>
  <si>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</si>
  <si>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</si>
  <si>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</si>
  <si>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</si>
  <si>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</si>
  <si>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</si>
  <si>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</si>
  <si>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</si>
  <si>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</si>
  <si>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</si>
  <si>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</si>
  <si>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</si>
  <si>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</si>
  <si>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</si>
  <si>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</si>
  <si>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</si>
  <si>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</si>
  <si>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</si>
  <si>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</si>
  <si>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</si>
  <si>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</si>
  <si>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</si>
  <si>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</si>
  <si>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</si>
  <si>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</si>
  <si>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</si>
  <si>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</si>
  <si>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</si>
  <si>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</si>
  <si>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</si>
  <si>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</si>
  <si>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</si>
  <si>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</si>
  <si>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</si>
  <si>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</si>
  <si>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</si>
  <si>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</si>
  <si>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</si>
  <si>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</si>
  <si>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</si>
  <si>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</si>
  <si>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</si>
  <si>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</si>
  <si>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</si>
  <si>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</si>
  <si>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</si>
  <si>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</si>
  <si>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</si>
  <si>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</si>
  <si>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</si>
  <si>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</si>
  <si>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</si>
  <si>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</si>
  <si>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</si>
  <si>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</si>
  <si>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</si>
  <si>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</si>
  <si>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</si>
  <si>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</si>
  <si>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</si>
  <si>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</si>
  <si>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</si>
  <si>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</si>
  <si>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</si>
  <si>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</si>
  <si>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</si>
  <si>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</si>
  <si>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</si>
  <si>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</si>
  <si>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</si>
  <si>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</si>
  <si>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</si>
  <si>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</si>
  <si>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</si>
  <si>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</si>
  <si>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</si>
  <si>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</si>
  <si>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</si>
  <si>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</si>
  <si>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</si>
  <si>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</si>
  <si>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</si>
  <si>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</si>
  <si>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</si>
  <si>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</si>
  <si>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</si>
  <si>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</si>
  <si>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</si>
  <si>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</si>
  <si>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</si>
  <si>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</si>
  <si>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</si>
  <si>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</si>
  <si>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</si>
  <si>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</si>
  <si>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</si>
  <si>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</si>
  <si>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</si>
  <si>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</si>
  <si>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</si>
  <si>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</si>
  <si>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</si>
  <si>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</si>
  <si>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</si>
  <si>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</si>
  <si>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</si>
  <si>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</si>
  <si>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</si>
  <si>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</si>
  <si>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</si>
  <si>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</si>
  <si>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</si>
  <si>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</si>
  <si>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</si>
  <si>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</si>
  <si>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</si>
  <si>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</si>
  <si>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</si>
  <si>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</si>
  <si>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</si>
  <si>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</si>
  <si>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</si>
  <si>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</si>
  <si>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</si>
  <si>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</si>
  <si>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</si>
  <si>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</si>
  <si>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</si>
  <si>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</si>
  <si>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</si>
  <si>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</si>
  <si>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</si>
  <si>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</si>
  <si>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</si>
  <si>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</si>
  <si>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</si>
  <si>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</si>
  <si>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</si>
  <si>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</si>
  <si>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</si>
  <si>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</si>
  <si>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</si>
  <si>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</si>
  <si>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</si>
  <si>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</si>
  <si>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</si>
  <si>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</si>
  <si>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</si>
  <si>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</si>
  <si>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</si>
  <si>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</si>
  <si>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</si>
  <si>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</si>
  <si>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</si>
  <si>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</si>
  <si>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</si>
  <si>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</si>
  <si>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</si>
  <si>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</si>
  <si>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</si>
  <si>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</si>
  <si>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</si>
  <si>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</si>
  <si>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</si>
  <si>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</si>
  <si>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</si>
  <si>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</si>
  <si>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</si>
  <si>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</si>
  <si>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</si>
  <si>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</si>
  <si>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</si>
  <si>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</si>
  <si>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</si>
  <si>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</si>
  <si>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</si>
  <si>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</si>
  <si>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</si>
  <si>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</si>
  <si>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</si>
  <si>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</si>
  <si>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</si>
  <si>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</si>
  <si>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</si>
  <si>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</si>
  <si>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</si>
  <si>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</si>
  <si>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</si>
  <si>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</si>
  <si>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</si>
  <si>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</si>
  <si>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</si>
  <si>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</si>
  <si>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</si>
  <si>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</si>
  <si>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</si>
  <si>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</si>
  <si>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</si>
  <si>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</si>
  <si>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</si>
  <si>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</si>
  <si>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</si>
  <si>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</si>
  <si>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</si>
  <si>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</si>
  <si>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</si>
  <si>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</si>
  <si>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</si>
  <si>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</si>
  <si>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</si>
  <si>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</si>
  <si>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</si>
  <si>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</si>
  <si>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</si>
  <si>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</si>
  <si>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</si>
  <si>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</si>
  <si>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</si>
  <si>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</si>
  <si>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</si>
  <si>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</si>
  <si>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</si>
  <si>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</si>
  <si>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</si>
  <si>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</si>
  <si>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</si>
  <si>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</si>
  <si>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</si>
  <si>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</si>
  <si>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</si>
  <si>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</si>
  <si>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</si>
  <si>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</si>
  <si>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</si>
  <si>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</si>
  <si>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</si>
  <si>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</si>
  <si>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</si>
  <si>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</si>
  <si>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</si>
  <si>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</si>
  <si>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</si>
  <si>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</si>
  <si>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</si>
  <si>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</si>
  <si>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</si>
  <si>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</si>
  <si>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</si>
  <si>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</si>
  <si>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</si>
  <si>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</si>
  <si>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</si>
  <si>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</si>
  <si>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</si>
  <si>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</si>
  <si>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</si>
  <si>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</si>
  <si>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</si>
  <si>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</si>
  <si>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</si>
  <si>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</si>
  <si>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</si>
  <si>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</si>
  <si>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</si>
  <si>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</si>
  <si>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</si>
  <si>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</si>
  <si>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</si>
  <si>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</si>
  <si>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</si>
  <si>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</si>
  <si>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</si>
  <si>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</si>
  <si>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</si>
  <si>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</si>
  <si>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</si>
  <si>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</si>
  <si>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</si>
  <si>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</si>
  <si>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</si>
  <si>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</si>
  <si>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</si>
  <si>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</si>
  <si>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</si>
  <si>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</si>
  <si>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</si>
  <si>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</si>
  <si>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</si>
  <si>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</si>
  <si>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</si>
  <si>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</si>
  <si>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</si>
  <si>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</si>
  <si>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</si>
  <si>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</si>
  <si>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</si>
  <si>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</si>
  <si>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</si>
  <si>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</si>
  <si>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</si>
  <si>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</si>
  <si>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</si>
  <si>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</si>
  <si>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</si>
  <si>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</si>
  <si>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</si>
  <si>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</si>
  <si>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</si>
  <si>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</si>
  <si>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</si>
  <si>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</si>
  <si>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</si>
  <si>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</si>
  <si>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</si>
  <si>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</si>
  <si>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</si>
  <si>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</si>
  <si>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</si>
  <si>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</si>
  <si>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</si>
  <si>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</si>
  <si>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</si>
  <si>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</si>
  <si>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</si>
  <si>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</si>
  <si>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</si>
  <si>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</si>
  <si>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</si>
  <si>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</si>
  <si>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</si>
  <si>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</si>
  <si>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</si>
  <si>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</si>
  <si>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</si>
  <si>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</si>
  <si>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</si>
  <si>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</si>
  <si>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</si>
  <si>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</si>
  <si>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</si>
  <si>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</si>
  <si>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</si>
  <si>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</si>
  <si>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</si>
  <si>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</si>
  <si>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</si>
  <si>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</si>
  <si>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</si>
  <si>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</si>
  <si>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</si>
  <si>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</si>
  <si>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</si>
  <si>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</si>
  <si>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</si>
  <si>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</si>
  <si>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</si>
  <si>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</si>
  <si>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</si>
  <si>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</si>
  <si>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</si>
  <si>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</si>
  <si>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</si>
  <si>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</si>
  <si>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</si>
  <si>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</si>
  <si>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</si>
  <si>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</si>
  <si>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</si>
  <si>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</si>
  <si>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</si>
  <si>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</si>
  <si>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</si>
  <si>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</si>
  <si>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</si>
  <si>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</si>
  <si>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</si>
  <si>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</si>
  <si>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</si>
  <si>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</si>
  <si>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</si>
  <si>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</si>
  <si>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</si>
  <si>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</si>
  <si>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</si>
  <si>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</si>
  <si>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</si>
  <si>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</si>
  <si>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</si>
  <si>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</si>
  <si>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</si>
  <si>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</si>
  <si>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</si>
  <si>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</si>
  <si>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</si>
  <si>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</si>
  <si>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</si>
  <si>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</si>
  <si>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</si>
  <si>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</si>
  <si>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</si>
  <si>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</si>
  <si>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</si>
  <si>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</si>
  <si>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</si>
  <si>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</si>
  <si>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</si>
  <si>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</si>
  <si>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</si>
  <si>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</si>
  <si>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</si>
  <si>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</si>
  <si>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</si>
  <si>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</si>
  <si>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</si>
  <si>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</si>
  <si>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</si>
  <si>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</si>
  <si>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</si>
  <si>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</si>
  <si>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</si>
  <si>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</si>
  <si>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</si>
  <si>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</si>
  <si>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</si>
  <si>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</si>
  <si>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</si>
  <si>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</si>
  <si>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</si>
  <si>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</si>
  <si>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</si>
  <si>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</si>
  <si>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</si>
  <si>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</si>
  <si>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</si>
  <si>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</si>
  <si>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</si>
  <si>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</si>
  <si>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</si>
  <si>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</si>
  <si>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</si>
  <si>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</si>
  <si>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</si>
  <si>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</si>
  <si>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</si>
  <si>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</si>
  <si>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</si>
  <si>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</si>
  <si>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</si>
  <si>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</si>
  <si>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</si>
  <si>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</si>
  <si>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</si>
  <si>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</si>
  <si>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</si>
  <si>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</si>
  <si>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</si>
  <si>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</si>
  <si>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</si>
  <si>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</si>
  <si>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</si>
  <si>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</si>
  <si>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</si>
  <si>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</si>
  <si>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</si>
  <si>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</si>
  <si>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</si>
  <si>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</si>
  <si>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</si>
  <si>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</si>
  <si>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</si>
  <si>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</si>
  <si>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</si>
  <si>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</si>
  <si>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</si>
  <si>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</si>
  <si>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</si>
  <si>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</si>
  <si>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</si>
  <si>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</si>
  <si>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</si>
  <si>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</si>
  <si>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</si>
  <si>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</si>
  <si>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</si>
  <si>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</si>
  <si>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</si>
  <si>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</si>
  <si>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</si>
  <si>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</si>
  <si>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</si>
  <si>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</si>
  <si>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</si>
  <si>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</si>
  <si>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</si>
  <si>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</si>
  <si>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</si>
  <si>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</si>
  <si>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</si>
  <si>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</si>
  <si>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</si>
  <si>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</si>
  <si>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</si>
  <si>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</si>
  <si>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</si>
  <si>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</si>
  <si>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</si>
  <si>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</si>
  <si>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</si>
  <si>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</si>
  <si>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</si>
  <si>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</si>
  <si>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</si>
  <si>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</si>
  <si>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</si>
  <si>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</si>
  <si>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</si>
  <si>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</si>
  <si>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</si>
  <si>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</si>
  <si>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</si>
  <si>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</si>
  <si>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</si>
  <si>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</si>
  <si>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</si>
  <si>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</si>
  <si>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</si>
  <si>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</si>
  <si>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</si>
  <si>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</si>
  <si>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</si>
  <si>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</si>
  <si>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</si>
  <si>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</si>
  <si>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</si>
  <si>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</si>
  <si>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</si>
  <si>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</si>
  <si>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</si>
  <si>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</si>
  <si>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</si>
  <si>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</si>
  <si>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</si>
  <si>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</si>
  <si>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</si>
  <si>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</si>
  <si>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</si>
  <si>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</si>
  <si>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</si>
  <si>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</si>
  <si>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</si>
  <si>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</si>
  <si>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</si>
  <si>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</si>
  <si>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</si>
  <si>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</si>
  <si>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</si>
  <si>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</si>
  <si>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</si>
  <si>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</si>
  <si>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</si>
  <si>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</si>
  <si>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</si>
  <si>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</si>
  <si>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</si>
  <si>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</si>
  <si>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</si>
  <si>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</si>
  <si>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</si>
  <si>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</si>
  <si>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</si>
  <si>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</si>
  <si>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</si>
  <si>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</si>
  <si>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</si>
  <si>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</si>
  <si>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</si>
  <si>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</si>
  <si>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</si>
  <si>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</si>
  <si>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</si>
  <si>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</si>
  <si>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</si>
  <si>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</si>
  <si>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</si>
  <si>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</si>
  <si>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</si>
  <si>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</si>
  <si>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</si>
  <si>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</si>
  <si>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</si>
  <si>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</si>
  <si>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</si>
  <si>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</si>
  <si>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</si>
  <si>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</si>
  <si>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</si>
  <si>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</si>
  <si>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</si>
  <si>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</si>
  <si>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</si>
  <si>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</si>
  <si>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</si>
  <si>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</si>
  <si>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</si>
  <si>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</si>
  <si>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</si>
  <si>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</si>
  <si>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</si>
  <si>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</si>
  <si>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</si>
  <si>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</si>
  <si>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</si>
  <si>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</si>
  <si>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</si>
  <si>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</si>
  <si>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</si>
  <si>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</si>
  <si>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</si>
  <si>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</si>
  <si>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</si>
  <si>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</si>
  <si>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</si>
  <si>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</si>
  <si>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</si>
  <si>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</si>
  <si>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</si>
  <si>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</si>
  <si>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</si>
  <si>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</si>
  <si>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</si>
  <si>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</si>
  <si>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</si>
  <si>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</si>
  <si>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</si>
  <si>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</si>
  <si>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</si>
  <si>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</si>
  <si>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</si>
  <si>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</si>
  <si>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</si>
  <si>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</si>
  <si>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</si>
  <si>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</si>
  <si>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</si>
  <si>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</si>
  <si>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</si>
  <si>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</si>
  <si>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</si>
  <si>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</si>
  <si>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</si>
  <si>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</si>
  <si>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</si>
  <si>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</si>
  <si>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</si>
  <si>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</si>
  <si>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</si>
  <si>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</si>
  <si>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</si>
  <si>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</si>
  <si>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</si>
  <si>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</si>
  <si>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</si>
  <si>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</si>
  <si>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</si>
  <si>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</si>
  <si>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</si>
  <si>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</si>
  <si>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</si>
  <si>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</si>
  <si>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</si>
  <si>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</si>
  <si>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</si>
  <si>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</si>
  <si>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</si>
  <si>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</si>
  <si>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</si>
  <si>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</si>
  <si>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</si>
  <si>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</si>
  <si>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</si>
  <si>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</si>
  <si>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</si>
  <si>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</si>
  <si>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</si>
  <si>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</si>
  <si>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</si>
  <si>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</si>
  <si>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</si>
  <si>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</si>
  <si>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</si>
  <si>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</si>
  <si>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</si>
  <si>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</si>
  <si>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</si>
  <si>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</si>
  <si>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</si>
  <si>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</si>
  <si>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</si>
  <si>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</si>
  <si>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</si>
  <si>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</si>
  <si>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</si>
  <si>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</si>
  <si>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</si>
  <si>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</si>
  <si>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</si>
  <si>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</si>
  <si>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</si>
  <si>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</si>
  <si>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</si>
  <si>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</si>
  <si>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</si>
  <si>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</si>
  <si>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</si>
  <si>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</si>
  <si>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</si>
  <si>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</si>
  <si>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</si>
  <si>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</si>
  <si>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</si>
  <si>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</si>
  <si>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</si>
  <si>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</si>
  <si>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</si>
  <si>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</si>
  <si>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</si>
  <si>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</si>
  <si>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</si>
  <si>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</si>
  <si>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</si>
  <si>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</si>
  <si>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</si>
  <si>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</si>
  <si>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</si>
  <si>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</si>
  <si>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</si>
  <si>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</si>
  <si>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</si>
  <si>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</si>
  <si>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</si>
  <si>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</si>
  <si>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</si>
  <si>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</si>
  <si>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</si>
  <si>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</si>
  <si>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</si>
  <si>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</si>
  <si>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</si>
  <si>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</si>
  <si>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</si>
  <si>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</si>
  <si>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</si>
  <si>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</si>
  <si>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</si>
  <si>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</si>
  <si>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</si>
  <si>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</si>
  <si>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</si>
  <si>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</si>
  <si>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</si>
  <si>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</si>
  <si>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</si>
  <si>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</si>
  <si>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</si>
  <si>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</si>
  <si>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</si>
  <si>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</si>
  <si>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</si>
  <si>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</si>
  <si>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</si>
  <si>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</si>
  <si>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</si>
  <si>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</si>
  <si>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</si>
  <si>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</si>
  <si>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</si>
  <si>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</si>
  <si>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</si>
  <si>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</si>
  <si>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</si>
  <si>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</si>
  <si>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</si>
  <si>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</si>
  <si>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</si>
  <si>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</si>
  <si>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</si>
  <si>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</si>
  <si>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</si>
  <si>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</si>
  <si>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</si>
  <si>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</si>
  <si>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</si>
  <si>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</si>
  <si>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</si>
  <si>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</si>
  <si>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</si>
  <si>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</si>
  <si>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</si>
  <si>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</si>
  <si>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</si>
  <si>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</si>
  <si>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</si>
  <si>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</si>
  <si>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</si>
  <si>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</si>
  <si>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</si>
  <si>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</si>
  <si>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</si>
  <si>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</si>
  <si>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</si>
  <si>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</si>
  <si>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</si>
  <si>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</si>
  <si>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</si>
  <si>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</si>
  <si>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</si>
  <si>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</si>
  <si>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</si>
  <si>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</si>
  <si>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</si>
  <si>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</si>
  <si>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</si>
  <si>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</si>
  <si>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</si>
  <si>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</si>
  <si>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</si>
  <si>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</si>
  <si>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</si>
  <si>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</si>
  <si>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</si>
  <si>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</si>
  <si>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</si>
  <si>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</si>
  <si>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</si>
  <si>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</si>
  <si>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</si>
  <si>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</si>
  <si>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</si>
  <si>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</si>
  <si>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</si>
  <si>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</si>
  <si>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</si>
  <si>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</si>
  <si>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</si>
  <si>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</si>
  <si>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</si>
  <si>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</si>
  <si>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</si>
  <si>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</si>
  <si>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</si>
  <si>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</si>
  <si>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</si>
  <si>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</si>
  <si>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</si>
  <si>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</si>
  <si>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</si>
  <si>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</si>
  <si>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</si>
  <si>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</si>
  <si>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</si>
  <si>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</si>
  <si>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</si>
  <si>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</si>
  <si>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</si>
  <si>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</si>
  <si>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</si>
  <si>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</si>
  <si>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</si>
  <si>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</si>
  <si>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</si>
  <si>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</si>
  <si>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</si>
  <si>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</si>
  <si>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</si>
  <si>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</si>
  <si>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</si>
  <si>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</si>
  <si>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</si>
  <si>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</si>
  <si>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</si>
  <si>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</si>
  <si>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</si>
  <si>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</si>
  <si>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</si>
  <si>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</si>
  <si>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</si>
  <si>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</si>
  <si>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</si>
  <si>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</si>
  <si>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</si>
  <si>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</si>
  <si>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</si>
  <si>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</si>
  <si>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</si>
  <si>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</si>
  <si>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</si>
  <si>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</si>
  <si>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</si>
  <si>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</si>
  <si>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</si>
  <si>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</si>
  <si>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</si>
  <si>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</si>
  <si>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</si>
  <si>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</si>
  <si>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</si>
  <si>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</si>
  <si>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</si>
  <si>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</si>
  <si>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</si>
  <si>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</si>
  <si>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</si>
  <si>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</si>
  <si>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</si>
  <si>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</si>
  <si>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</si>
  <si>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</si>
  <si>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</si>
  <si>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</si>
  <si>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</si>
  <si>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</si>
  <si>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</si>
  <si>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</si>
  <si>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</si>
  <si>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</si>
  <si>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</si>
  <si>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</si>
  <si>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</si>
  <si>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</si>
  <si>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</si>
  <si>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</si>
  <si>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</si>
  <si>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</si>
  <si>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</si>
  <si>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</si>
  <si>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</si>
  <si>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</si>
  <si>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</si>
  <si>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</si>
  <si>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</si>
  <si>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</si>
  <si>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</si>
  <si>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</si>
  <si>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</si>
  <si>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</si>
  <si>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</si>
  <si>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</si>
  <si>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</si>
  <si>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</si>
  <si>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</si>
  <si>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</si>
  <si>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</si>
  <si>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</si>
  <si>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</si>
  <si>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</si>
  <si>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</si>
  <si>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</si>
  <si>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</si>
  <si>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</si>
  <si>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</si>
  <si>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</si>
  <si>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</si>
  <si>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</si>
  <si>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</si>
  <si>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</si>
  <si>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</si>
  <si>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</si>
  <si>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</si>
  <si>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</si>
  <si>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</si>
  <si>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</si>
  <si>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</si>
  <si>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</si>
  <si>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</si>
  <si>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</si>
  <si>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</si>
  <si>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</si>
  <si>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</si>
  <si>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</si>
  <si>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</si>
  <si>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</si>
  <si>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</si>
  <si>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</si>
  <si>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</si>
  <si>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</si>
  <si>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</si>
  <si>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</si>
  <si>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</si>
  <si>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</si>
  <si>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</si>
  <si>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</si>
  <si>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</si>
  <si>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</si>
  <si>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</si>
  <si>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</si>
  <si>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</si>
  <si>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</si>
  <si>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</si>
  <si>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</si>
  <si>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</si>
  <si>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</si>
  <si>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</si>
  <si>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</si>
  <si>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</si>
  <si>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</si>
  <si>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</si>
  <si>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</si>
  <si>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</si>
  <si>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</si>
  <si>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</si>
  <si>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</si>
  <si>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</si>
  <si>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</si>
  <si>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</si>
  <si>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</si>
  <si>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</si>
  <si>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</si>
  <si>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</si>
  <si>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</si>
  <si>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</si>
  <si>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</si>
  <si>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</si>
  <si>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</si>
  <si>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</si>
  <si>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</si>
  <si>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</si>
  <si>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</si>
  <si>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</si>
  <si>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</si>
  <si>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</si>
  <si>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</si>
  <si>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</si>
  <si>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</si>
  <si>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</si>
  <si>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</si>
  <si>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</si>
  <si>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</si>
  <si>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</si>
  <si>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</si>
  <si>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</si>
  <si>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</si>
  <si>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</si>
  <si>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</si>
  <si>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</si>
  <si>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</si>
  <si>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</si>
  <si>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</si>
  <si>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</si>
  <si>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</si>
  <si>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</si>
  <si>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</si>
  <si>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</si>
  <si>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</si>
  <si>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</si>
  <si>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</si>
  <si>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</si>
  <si>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</si>
  <si>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</si>
  <si>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</si>
  <si>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</si>
  <si>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</si>
  <si>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</si>
  <si>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</si>
  <si>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</si>
  <si>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</si>
  <si>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</si>
  <si>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</si>
  <si>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</si>
  <si>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</si>
  <si>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</si>
  <si>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</si>
  <si>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</si>
  <si>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</si>
  <si>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</si>
  <si>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</si>
  <si>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</si>
  <si>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</si>
  <si>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</si>
  <si>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</si>
  <si>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</si>
  <si>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</si>
  <si>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</si>
  <si>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</si>
  <si>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</si>
  <si>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</si>
  <si>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</si>
  <si>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</si>
  <si>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</si>
  <si>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</si>
  <si>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</si>
  <si>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</si>
  <si>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</si>
  <si>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</si>
  <si>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</si>
  <si>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</si>
  <si>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</si>
  <si>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</si>
  <si>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</si>
  <si>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</si>
  <si>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</si>
  <si>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</si>
  <si>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</si>
  <si>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</si>
  <si>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</si>
  <si>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</si>
  <si>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</si>
  <si>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</si>
  <si>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</si>
  <si>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</si>
  <si>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</si>
  <si>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</si>
  <si>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</si>
  <si>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</si>
  <si>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</si>
  <si>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</si>
  <si>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</si>
  <si>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</si>
  <si>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</si>
  <si>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</si>
  <si>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</si>
  <si>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</si>
  <si>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</si>
  <si>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</si>
  <si>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</si>
  <si>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</si>
  <si>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</si>
  <si>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</si>
  <si>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</si>
  <si>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</si>
  <si>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</si>
  <si>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</si>
  <si>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</si>
  <si>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</si>
  <si>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</si>
  <si>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</si>
  <si>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</si>
  <si>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</si>
  <si>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</si>
  <si>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</si>
  <si>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</si>
  <si>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</si>
  <si>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</si>
  <si>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</si>
  <si>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</si>
  <si>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</si>
  <si>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</si>
  <si>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</si>
  <si>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</si>
  <si>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</si>
  <si>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</si>
  <si>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</si>
  <si>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</si>
  <si>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</si>
  <si>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</si>
  <si>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</si>
  <si>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</si>
  <si>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</si>
  <si>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</si>
  <si>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</si>
  <si>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</si>
  <si>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</si>
  <si>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</si>
  <si>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</si>
  <si>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</si>
  <si>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</si>
  <si>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</si>
  <si>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</si>
  <si>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</si>
  <si>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</si>
  <si>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</si>
  <si>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</si>
  <si>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</si>
  <si>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</si>
  <si>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</si>
  <si>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</si>
  <si>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</si>
  <si>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</si>
  <si>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</si>
  <si>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</si>
  <si>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</si>
  <si>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</si>
  <si>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</si>
  <si>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</si>
  <si>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</si>
  <si>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</si>
  <si>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</si>
  <si>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</si>
  <si>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</si>
  <si>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</si>
  <si>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</si>
  <si>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</si>
  <si>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</si>
  <si>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</si>
  <si>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</si>
  <si>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</si>
  <si>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</si>
  <si>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</si>
  <si>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</si>
  <si>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</si>
  <si>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</si>
  <si>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</si>
  <si>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</si>
  <si>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</si>
  <si>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</si>
  <si>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</si>
  <si>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</si>
  <si>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</si>
  <si>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</si>
  <si>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</si>
  <si>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</si>
  <si>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</si>
  <si>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</si>
  <si>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</si>
  <si>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</si>
  <si>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</si>
  <si>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</si>
  <si>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</si>
  <si>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</si>
  <si>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</si>
  <si>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</si>
  <si>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</si>
  <si>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</si>
  <si>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</si>
  <si>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</si>
  <si>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</si>
  <si>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</si>
  <si>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</si>
  <si>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</si>
  <si>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</si>
  <si>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</si>
  <si>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</si>
  <si>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</si>
  <si>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</si>
  <si>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</si>
  <si>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</si>
  <si>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</si>
  <si>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</si>
  <si>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</si>
  <si>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</si>
  <si>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</si>
  <si>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</si>
  <si>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</si>
  <si>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</si>
  <si>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</si>
  <si>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</si>
  <si>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</si>
  <si>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</si>
  <si>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</si>
  <si>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</si>
  <si>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</si>
  <si>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</si>
  <si>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</si>
  <si>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</si>
  <si>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</si>
  <si>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</si>
  <si>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</si>
  <si>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</si>
  <si>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</si>
  <si>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</si>
  <si>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</si>
  <si>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</si>
  <si>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</si>
  <si>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</si>
  <si>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</si>
  <si>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</si>
  <si>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</si>
  <si>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</si>
  <si>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</si>
  <si>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</si>
  <si>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</si>
  <si>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</si>
  <si>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</si>
  <si>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</si>
  <si>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</si>
  <si>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</si>
  <si>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</si>
  <si>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</si>
  <si>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</si>
  <si>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</si>
  <si>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</si>
  <si>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</si>
  <si>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</si>
  <si>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</si>
  <si>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</si>
  <si>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</si>
  <si>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</si>
  <si>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</si>
  <si>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</si>
  <si>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</si>
  <si>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</si>
  <si>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</si>
  <si>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</si>
  <si>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</si>
  <si>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</si>
  <si>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</si>
  <si>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</si>
  <si>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</si>
  <si>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</si>
  <si>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</si>
  <si>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</si>
  <si>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</si>
  <si>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</si>
  <si>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</si>
  <si>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</si>
  <si>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</si>
  <si>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</si>
  <si>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</si>
  <si>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</si>
  <si>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</si>
  <si>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</si>
  <si>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</si>
  <si>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</si>
  <si>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</si>
  <si>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</si>
  <si>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</si>
  <si>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</si>
  <si>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</si>
  <si>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</si>
  <si>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</si>
  <si>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</si>
  <si>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</si>
  <si>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</si>
  <si>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</si>
  <si>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</si>
  <si>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</si>
  <si>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</si>
  <si>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</si>
  <si>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</si>
  <si>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</si>
  <si>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</si>
  <si>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</si>
  <si>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</si>
  <si>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</si>
  <si>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</si>
  <si>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</si>
  <si>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</si>
  <si>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</si>
  <si>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</si>
  <si>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</si>
  <si>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</si>
  <si>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</si>
  <si>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</si>
  <si>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</si>
  <si>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</si>
  <si>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</si>
  <si>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</si>
  <si>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</si>
  <si>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</si>
  <si>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</si>
  <si>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</si>
  <si>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</si>
  <si>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</si>
  <si>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</si>
  <si>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</si>
  <si>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</si>
  <si>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</si>
  <si>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</si>
  <si>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</si>
  <si>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</si>
  <si>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</si>
  <si>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</si>
  <si>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</si>
  <si>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</si>
  <si>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</si>
  <si>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</si>
  <si>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</si>
  <si>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</si>
  <si>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</si>
  <si>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</si>
  <si>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</si>
  <si>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</si>
  <si>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</si>
  <si>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</si>
  <si>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</si>
  <si>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</si>
  <si>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</si>
  <si>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</si>
  <si>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</si>
  <si>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</si>
  <si>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</si>
  <si>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</si>
  <si>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</si>
  <si>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</si>
  <si>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</si>
  <si>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</si>
  <si>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</si>
  <si>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</si>
  <si>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</si>
  <si>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</si>
  <si>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</si>
  <si>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</si>
  <si>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</si>
  <si>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</si>
  <si>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</si>
  <si>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</si>
  <si>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</si>
  <si>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</si>
  <si>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</si>
  <si>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</si>
  <si>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</si>
  <si>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</si>
  <si>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</si>
  <si>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</si>
  <si>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</si>
  <si>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</si>
  <si>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</si>
  <si>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</si>
  <si>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</si>
  <si>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</si>
  <si>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</si>
  <si>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</si>
  <si>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</si>
  <si>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</si>
  <si>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</si>
  <si>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</si>
  <si>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</si>
  <si>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</si>
  <si>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</si>
  <si>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</si>
  <si>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</si>
  <si>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</si>
  <si>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</si>
  <si>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</si>
  <si>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</si>
  <si>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</si>
  <si>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</si>
  <si>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</si>
  <si>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</si>
  <si>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</si>
  <si>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</si>
  <si>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</si>
  <si>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</si>
  <si>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</si>
  <si>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</si>
  <si>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</si>
  <si>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</si>
  <si>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</si>
  <si>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</si>
  <si>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</si>
  <si>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</si>
  <si>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</si>
  <si>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</si>
  <si>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</si>
  <si>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</si>
  <si>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</si>
  <si>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</si>
  <si>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</si>
  <si>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</si>
  <si>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</si>
  <si>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</si>
  <si>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</si>
  <si>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</si>
  <si>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</si>
  <si>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</si>
  <si>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</si>
  <si>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</si>
  <si>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</si>
  <si>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</si>
  <si>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</si>
  <si>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</si>
  <si>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</si>
  <si>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</si>
  <si>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</si>
  <si>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</si>
  <si>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</si>
  <si>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</si>
  <si>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</si>
  <si>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</si>
  <si>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</si>
  <si>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</si>
  <si>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</si>
  <si>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</si>
  <si>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</si>
  <si>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</si>
  <si>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</si>
  <si>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</si>
  <si>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</si>
  <si>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</si>
  <si>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</si>
  <si>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</si>
  <si>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</si>
  <si>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</si>
  <si>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</si>
  <si>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</si>
  <si>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</si>
  <si>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</si>
  <si>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</si>
  <si>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</si>
  <si>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</si>
  <si>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</si>
  <si>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</si>
  <si>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</si>
  <si>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</si>
  <si>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</si>
  <si>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</si>
  <si>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</si>
  <si>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</si>
  <si>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</si>
  <si>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</si>
  <si>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</si>
  <si>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</si>
  <si>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</si>
  <si>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</si>
  <si>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</si>
  <si>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</si>
  <si>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</si>
  <si>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</si>
  <si>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</si>
  <si>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</si>
  <si>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</si>
  <si>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</si>
  <si>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</si>
  <si>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</si>
  <si>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</si>
  <si>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</si>
  <si>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</si>
  <si>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</si>
  <si>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</si>
  <si>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</si>
  <si>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</si>
  <si>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</si>
  <si>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</si>
  <si>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</si>
  <si>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</si>
  <si>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</si>
  <si>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</si>
  <si>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</si>
  <si>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</si>
  <si>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</si>
  <si>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</si>
  <si>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</si>
  <si>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</si>
  <si>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</si>
  <si>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</si>
  <si>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</si>
  <si>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</si>
  <si>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</si>
  <si>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</si>
  <si>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</si>
  <si>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</si>
  <si>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</si>
  <si>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</si>
  <si>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</si>
  <si>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</si>
  <si>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</si>
  <si>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</si>
  <si>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</si>
  <si>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</si>
  <si>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</si>
  <si>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</si>
  <si>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</si>
  <si>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</si>
  <si>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</si>
  <si>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</si>
  <si>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</si>
  <si>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</si>
  <si>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</si>
  <si>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</si>
  <si>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</si>
  <si>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</si>
  <si>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</si>
  <si>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</si>
  <si>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</si>
  <si>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</si>
  <si>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</si>
  <si>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</si>
  <si>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</si>
  <si>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</si>
  <si>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</si>
  <si>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</si>
  <si>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</si>
  <si>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</si>
  <si>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</si>
  <si>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</si>
  <si>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</si>
  <si>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</si>
  <si>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</si>
  <si>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</si>
  <si>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</si>
  <si>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</si>
  <si>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</si>
  <si>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</si>
  <si>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</si>
  <si>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</si>
  <si>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</si>
  <si>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</si>
  <si>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</si>
  <si>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</si>
  <si>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</si>
  <si>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</si>
  <si>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</si>
  <si>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</si>
  <si>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</si>
  <si>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</si>
  <si>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</si>
  <si>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</si>
  <si>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</si>
  <si>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</si>
  <si>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</si>
  <si>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</si>
  <si>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</si>
  <si>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</si>
  <si>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</si>
  <si>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</si>
  <si>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</si>
  <si>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</si>
  <si>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</si>
  <si>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</si>
  <si>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</si>
  <si>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</si>
  <si>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</si>
  <si>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</si>
  <si>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</si>
  <si>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</si>
  <si>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</si>
  <si>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</si>
  <si>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</si>
  <si>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</si>
  <si>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</si>
  <si>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</si>
  <si>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</si>
  <si>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</si>
  <si>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</si>
  <si>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</si>
  <si>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</si>
  <si>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</si>
  <si>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</si>
  <si>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</si>
  <si>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</si>
  <si>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</si>
  <si>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</si>
  <si>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</si>
  <si>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</si>
  <si>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</si>
  <si>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</si>
  <si>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</si>
  <si>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</si>
  <si>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</si>
  <si>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</si>
  <si>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</si>
  <si>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</si>
  <si>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</si>
  <si>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</si>
  <si>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</si>
  <si>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</si>
  <si>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</si>
  <si>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</si>
  <si>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</si>
  <si>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</si>
  <si>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</si>
  <si>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</si>
  <si>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</si>
  <si>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</si>
  <si>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</si>
  <si>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</si>
  <si>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</si>
  <si>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</si>
  <si>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</si>
  <si>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</si>
  <si>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</si>
  <si>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</si>
  <si>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</si>
  <si>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</si>
  <si>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</si>
  <si>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</si>
  <si>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</si>
  <si>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</si>
  <si>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</si>
  <si>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</si>
  <si>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</si>
  <si>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</si>
  <si>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</si>
  <si>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</si>
  <si>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</si>
  <si>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</si>
  <si>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</si>
  <si>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</si>
  <si>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</si>
  <si>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</si>
  <si>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</si>
  <si>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</si>
  <si>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</si>
  <si>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</si>
  <si>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</si>
  <si>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</si>
  <si>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</si>
  <si>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</si>
  <si>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</si>
  <si>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</si>
  <si>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</si>
  <si>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</si>
  <si>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</si>
  <si>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</si>
  <si>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</si>
  <si>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</si>
  <si>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</si>
  <si>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</si>
  <si>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</si>
  <si>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</si>
  <si>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</si>
  <si>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</si>
  <si>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</si>
  <si>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</si>
  <si>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</si>
  <si>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</si>
  <si>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</si>
  <si>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</si>
  <si>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</si>
  <si>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</si>
  <si>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</si>
  <si>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</si>
  <si>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</si>
  <si>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</si>
  <si>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</si>
  <si>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</si>
  <si>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</si>
  <si>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</si>
  <si>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</si>
  <si>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</si>
  <si>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</si>
  <si>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</si>
  <si>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</si>
  <si>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</si>
  <si>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</si>
  <si>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</si>
  <si>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</si>
  <si>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</si>
  <si>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</si>
  <si>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</si>
  <si>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</si>
  <si>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</si>
  <si>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</si>
  <si>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</si>
  <si>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</si>
  <si>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</si>
  <si>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</si>
  <si>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</si>
  <si>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</si>
  <si>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</si>
  <si>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</si>
  <si>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</si>
  <si>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</si>
  <si>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</si>
  <si>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</si>
  <si>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</si>
  <si>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</si>
  <si>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</si>
  <si>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</si>
  <si>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</si>
  <si>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</si>
  <si>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</si>
  <si>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</si>
  <si>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</si>
  <si>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</si>
  <si>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</si>
  <si>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</si>
  <si>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</si>
  <si>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</si>
  <si>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</si>
  <si>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</si>
  <si>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</si>
  <si>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</si>
  <si>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</si>
  <si>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</si>
  <si>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</si>
  <si>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</si>
  <si>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</si>
  <si>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</si>
  <si>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</si>
  <si>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</si>
  <si>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</si>
  <si>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</si>
  <si>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</si>
  <si>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</si>
  <si>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</si>
  <si>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</si>
  <si>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</si>
  <si>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</si>
  <si>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</si>
  <si>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</si>
  <si>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</si>
  <si>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</si>
  <si>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</si>
  <si>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</si>
  <si>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</si>
  <si>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</si>
  <si>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</si>
  <si>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</si>
  <si>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</si>
  <si>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</si>
  <si>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</si>
  <si>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</si>
  <si>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</si>
  <si>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</si>
  <si>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</si>
  <si>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</si>
  <si>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</si>
  <si>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</si>
  <si>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</si>
  <si>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</si>
  <si>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</si>
  <si>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</si>
  <si>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</si>
  <si>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</si>
  <si>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</si>
  <si>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</si>
  <si>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</si>
  <si>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</si>
  <si>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</si>
  <si>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</si>
  <si>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</si>
  <si>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</si>
  <si>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</si>
  <si>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</si>
  <si>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</si>
  <si>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</si>
  <si>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</si>
  <si>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</si>
  <si>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</si>
  <si>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</si>
  <si>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</si>
  <si>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</si>
  <si>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</si>
  <si>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</si>
  <si>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</si>
  <si>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</si>
  <si>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</si>
  <si>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</si>
  <si>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</si>
  <si>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</si>
  <si>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</si>
  <si>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</si>
  <si>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</si>
  <si>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</si>
  <si>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</si>
  <si>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</si>
  <si>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</si>
  <si>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</si>
  <si>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</si>
  <si>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</si>
  <si>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</si>
  <si>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</si>
  <si>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</si>
  <si>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</si>
  <si>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</si>
  <si>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</si>
  <si>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</si>
  <si>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</si>
  <si>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</si>
  <si>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</si>
  <si>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</si>
  <si>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</si>
  <si>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</si>
  <si>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</si>
  <si>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</si>
  <si>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</si>
  <si>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</si>
  <si>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</si>
  <si>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</si>
  <si>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</si>
  <si>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</si>
  <si>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</si>
  <si>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</si>
  <si>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</si>
  <si>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</si>
  <si>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</si>
  <si>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</si>
  <si>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</si>
  <si>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</si>
  <si>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</si>
  <si>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</si>
  <si>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</si>
  <si>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</si>
  <si>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</si>
  <si>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</si>
  <si>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</si>
  <si>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</si>
  <si>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</si>
  <si>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</si>
  <si>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</si>
  <si>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</si>
  <si>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</si>
  <si>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</si>
  <si>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</si>
  <si>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</si>
  <si>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</si>
  <si>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</si>
  <si>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</si>
  <si>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</si>
  <si>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</si>
  <si>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</si>
  <si>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</si>
  <si>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</si>
  <si>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</si>
  <si>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</si>
  <si>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</si>
  <si>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</si>
  <si>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</si>
  <si>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</si>
  <si>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</si>
  <si>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</si>
  <si>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</si>
  <si>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</si>
  <si>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</si>
  <si>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</si>
  <si>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</si>
  <si>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</si>
  <si>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</si>
  <si>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</si>
  <si>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</si>
  <si>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</si>
  <si>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</si>
  <si>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</si>
  <si>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</si>
  <si>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</si>
  <si>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</si>
  <si>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</si>
  <si>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</si>
  <si>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</si>
  <si>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</si>
  <si>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</si>
  <si>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</si>
  <si>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</si>
  <si>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</si>
  <si>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</si>
  <si>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</si>
  <si>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</si>
  <si>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</si>
  <si>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</si>
  <si>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</si>
  <si>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</si>
  <si>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</si>
  <si>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</si>
  <si>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</si>
  <si>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</si>
  <si>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</si>
  <si>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</si>
  <si>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</si>
  <si>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</si>
  <si>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</si>
  <si>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</si>
  <si>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</si>
  <si>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</si>
  <si>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</si>
  <si>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</si>
  <si>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</si>
  <si>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</si>
  <si>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</si>
  <si>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</si>
  <si>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</si>
  <si>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</si>
  <si>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</si>
  <si>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</si>
  <si>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</si>
  <si>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</si>
  <si>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</si>
  <si>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</si>
  <si>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</si>
  <si>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</si>
  <si>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</si>
  <si>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</si>
  <si>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</si>
  <si>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</si>
  <si>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</si>
  <si>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</si>
  <si>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</si>
  <si>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</si>
  <si>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</si>
  <si>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</si>
  <si>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</si>
  <si>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</si>
  <si>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</si>
  <si>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</si>
  <si>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</si>
  <si>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</si>
  <si>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</si>
  <si>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</si>
  <si>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</si>
  <si>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</si>
  <si>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</si>
  <si>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</si>
  <si>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</si>
  <si>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</si>
  <si>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</si>
  <si>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</si>
  <si>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</si>
  <si>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</si>
  <si>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</si>
  <si>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</si>
  <si>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</si>
  <si>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</si>
  <si>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</si>
  <si>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</si>
  <si>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</si>
  <si>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</si>
  <si>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</si>
  <si>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</si>
  <si>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</si>
  <si>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</si>
  <si>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</si>
  <si>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</si>
  <si>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</si>
  <si>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</si>
  <si>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</si>
  <si>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</si>
  <si>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</si>
  <si>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</si>
  <si>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</si>
  <si>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</si>
  <si>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</si>
  <si>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</si>
  <si>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</si>
  <si>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</si>
  <si>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</si>
  <si>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</si>
  <si>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</si>
  <si>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</si>
  <si>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</si>
  <si>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</si>
  <si>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</si>
  <si>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</si>
  <si>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</si>
  <si>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</si>
  <si>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</si>
  <si>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</si>
  <si>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</si>
  <si>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</si>
  <si>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</si>
  <si>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</si>
  <si>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</si>
  <si>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</si>
  <si>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</si>
  <si>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</si>
  <si>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</si>
  <si>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</si>
  <si>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</si>
  <si>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</si>
  <si>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</si>
  <si>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</si>
  <si>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</si>
  <si>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</si>
  <si>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</si>
  <si>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</si>
  <si>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</si>
  <si>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</si>
  <si>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</si>
  <si>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</si>
  <si>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</si>
  <si>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</si>
  <si>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</si>
  <si>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</si>
  <si>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</si>
  <si>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</si>
  <si>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</si>
  <si>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</si>
  <si>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</si>
  <si>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</si>
  <si>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</si>
  <si>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</si>
  <si>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</si>
  <si>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</si>
  <si>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</si>
  <si>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</si>
  <si>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</si>
  <si>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</si>
  <si>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</si>
  <si>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</si>
  <si>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</si>
  <si>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</si>
  <si>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</si>
  <si>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</si>
  <si>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</si>
  <si>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</si>
  <si>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</si>
  <si>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</si>
  <si>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</si>
  <si>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</si>
  <si>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</si>
  <si>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</si>
  <si>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</si>
  <si>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</si>
  <si>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</si>
  <si>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</si>
  <si>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</si>
  <si>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</si>
  <si>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</si>
  <si>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</si>
  <si>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</si>
  <si>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</si>
  <si>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</si>
  <si>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</si>
  <si>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</si>
  <si>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</si>
  <si>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</si>
  <si>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</si>
  <si>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</si>
  <si>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</si>
  <si>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</si>
  <si>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</si>
  <si>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</si>
  <si>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</si>
  <si>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</si>
  <si>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</si>
  <si>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</si>
  <si>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</si>
  <si>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</si>
  <si>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</si>
  <si>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</si>
  <si>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</si>
  <si>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</si>
  <si>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</si>
  <si>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</si>
  <si>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</si>
  <si>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</si>
  <si>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</si>
  <si>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</si>
  <si>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</si>
  <si>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</si>
  <si>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</si>
  <si>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</si>
  <si>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</si>
  <si>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</si>
  <si>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</si>
  <si>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</si>
  <si>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</si>
  <si>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</si>
  <si>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</si>
  <si>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</si>
  <si>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</si>
  <si>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</si>
  <si>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</si>
  <si>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</si>
  <si>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</si>
  <si>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</si>
  <si>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</si>
  <si>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</si>
  <si>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</si>
  <si>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</si>
  <si>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</si>
  <si>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</si>
  <si>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</si>
  <si>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</si>
  <si>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</si>
  <si>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</si>
  <si>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</si>
  <si>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</si>
  <si>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</si>
  <si>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</si>
  <si>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</si>
  <si>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</si>
  <si>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</si>
  <si>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</si>
  <si>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</si>
  <si>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</si>
  <si>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</si>
  <si>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</si>
  <si>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</si>
  <si>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</si>
  <si>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</si>
  <si>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</si>
  <si>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</si>
  <si>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</si>
  <si>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</si>
  <si>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</si>
  <si>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</si>
  <si>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</si>
  <si>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</si>
  <si>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</si>
  <si>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</si>
  <si>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</si>
  <si>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</si>
  <si>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</si>
  <si>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</si>
  <si>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</si>
  <si>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</si>
  <si>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</si>
  <si>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</si>
  <si>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</si>
  <si>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</si>
  <si>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</si>
  <si>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</si>
  <si>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</si>
  <si>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</si>
  <si>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</si>
  <si>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</si>
  <si>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</si>
  <si>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</si>
  <si>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</si>
  <si>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</si>
  <si>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</si>
  <si>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</si>
  <si>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</si>
  <si>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</si>
  <si>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</si>
  <si>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</si>
  <si>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</si>
  <si>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</si>
  <si>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</si>
  <si>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</si>
  <si>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</si>
  <si>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</si>
  <si>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</si>
  <si>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</si>
  <si>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</si>
  <si>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</si>
  <si>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</si>
  <si>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</si>
  <si>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</si>
  <si>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</si>
  <si>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</si>
  <si>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</si>
  <si>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</si>
  <si>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</si>
  <si>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</si>
  <si>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</si>
  <si>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</si>
  <si>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</si>
  <si>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</si>
  <si>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</si>
  <si>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</si>
  <si>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</si>
  <si>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</si>
  <si>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</si>
  <si>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</si>
  <si>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</si>
  <si>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</si>
  <si>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</si>
  <si>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</si>
  <si>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</si>
  <si>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</si>
  <si>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</si>
  <si>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</si>
  <si>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</si>
  <si>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</si>
  <si>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</si>
  <si>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</si>
  <si>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</si>
  <si>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</si>
  <si>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</si>
  <si>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</si>
  <si>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</si>
  <si>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</si>
  <si>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</si>
  <si>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</si>
  <si>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</si>
  <si>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</si>
  <si>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</si>
  <si>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</si>
  <si>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</si>
  <si>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</si>
  <si>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</si>
  <si>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</si>
  <si>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</si>
  <si>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</si>
  <si>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</si>
  <si>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</si>
  <si>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</si>
  <si>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</si>
  <si>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</si>
  <si>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</si>
  <si>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</si>
  <si>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</si>
  <si>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</si>
  <si>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</si>
  <si>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</si>
  <si>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</si>
  <si>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</si>
  <si>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</si>
  <si>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</si>
  <si>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</si>
  <si>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</si>
  <si>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</si>
  <si>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</si>
  <si>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</si>
  <si>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</si>
  <si>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</si>
  <si>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</si>
  <si>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</si>
  <si>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</si>
  <si>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</si>
  <si>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</si>
  <si>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</si>
  <si>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</si>
  <si>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</si>
  <si>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</si>
  <si>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</si>
  <si>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</si>
  <si>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</si>
  <si>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</si>
  <si>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</si>
  <si>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</si>
  <si>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</si>
  <si>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</si>
  <si>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</si>
  <si>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</si>
  <si>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</si>
  <si>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</si>
  <si>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</si>
  <si>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</si>
  <si>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</si>
  <si>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</si>
  <si>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</si>
  <si>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</si>
  <si>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</si>
  <si>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</si>
  <si>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</si>
  <si>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</si>
  <si>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</si>
  <si>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</si>
  <si>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</si>
  <si>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</si>
  <si>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</si>
  <si>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</si>
  <si>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</si>
  <si>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</si>
  <si>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</si>
  <si>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</si>
  <si>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</si>
  <si>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</si>
  <si>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</si>
  <si>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</si>
  <si>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</si>
  <si>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</si>
  <si>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</si>
  <si>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</si>
  <si>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</si>
  <si>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</si>
  <si>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</si>
  <si>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</si>
  <si>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</si>
  <si>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</si>
  <si>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</si>
  <si>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</si>
  <si>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</si>
  <si>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</si>
  <si>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</si>
  <si>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</si>
  <si>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</si>
  <si>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</si>
  <si>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</si>
  <si>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</si>
  <si>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</si>
  <si>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</si>
  <si>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</si>
  <si>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</si>
  <si>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</si>
  <si>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</si>
  <si>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</si>
  <si>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</si>
  <si>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</si>
  <si>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</si>
  <si>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</si>
  <si>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</si>
  <si>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</si>
  <si>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</si>
  <si>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</si>
  <si>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</si>
  <si>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</si>
  <si>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</si>
  <si>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</si>
  <si>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</si>
  <si>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</si>
  <si>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</si>
  <si>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</si>
  <si>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</si>
  <si>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</si>
  <si>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</si>
  <si>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</si>
  <si>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</si>
  <si>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</si>
  <si>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</si>
  <si>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</si>
  <si>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</si>
  <si>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</si>
  <si>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</si>
  <si>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</si>
  <si>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</si>
  <si>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</si>
  <si>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</si>
  <si>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</si>
  <si>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</si>
  <si>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</si>
  <si>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</si>
  <si>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</si>
  <si>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</si>
  <si>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</si>
  <si>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</si>
  <si>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</si>
  <si>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</si>
  <si>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</si>
  <si>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</si>
  <si>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</si>
  <si>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</si>
  <si>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</si>
  <si>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</si>
  <si>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</si>
  <si>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</si>
  <si>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</si>
  <si>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</si>
  <si>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</si>
  <si>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</si>
  <si>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</si>
  <si>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</si>
  <si>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</si>
  <si>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</si>
  <si>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</si>
  <si>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</si>
  <si>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</si>
  <si>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</si>
  <si>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</si>
  <si>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</si>
  <si>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</si>
  <si>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</si>
  <si>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</si>
  <si>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</si>
  <si>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</si>
  <si>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</si>
  <si>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</si>
  <si>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</si>
  <si>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</si>
  <si>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</si>
  <si>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</si>
  <si>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</si>
  <si>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</si>
  <si>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</si>
  <si>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</si>
  <si>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</si>
  <si>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</si>
  <si>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</si>
  <si>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</si>
  <si>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</si>
  <si>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</si>
  <si>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</si>
  <si>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</si>
  <si>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</si>
  <si>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</si>
  <si>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</si>
  <si>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</si>
  <si>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</si>
  <si>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</si>
  <si>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</si>
  <si>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</si>
  <si>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</si>
  <si>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</si>
  <si>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</si>
  <si>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</si>
  <si>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</si>
  <si>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</si>
  <si>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</si>
  <si>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</si>
  <si>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</si>
  <si>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</si>
  <si>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</si>
  <si>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</si>
  <si>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</si>
  <si>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</si>
  <si>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</si>
  <si>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</si>
  <si>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</si>
  <si>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</si>
  <si>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</si>
  <si>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</si>
  <si>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</si>
  <si>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</si>
  <si>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</si>
  <si>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</si>
  <si>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</si>
  <si>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</si>
  <si>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</si>
  <si>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</si>
  <si>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</si>
  <si>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</si>
  <si>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</si>
  <si>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</si>
  <si>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</si>
  <si>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</si>
  <si>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</si>
  <si>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</si>
  <si>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</si>
  <si>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</si>
  <si>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</si>
  <si>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</si>
  <si>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</si>
  <si>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</si>
  <si>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</si>
  <si>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</si>
  <si>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</si>
  <si>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</si>
  <si>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</si>
  <si>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</si>
  <si>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</si>
  <si>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</si>
  <si>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</si>
  <si>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</si>
  <si>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</si>
  <si>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</si>
  <si>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</si>
  <si>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</si>
  <si>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</si>
  <si>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</si>
  <si>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</si>
  <si>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</si>
  <si>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</si>
  <si>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</si>
  <si>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</si>
  <si>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</si>
  <si>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</si>
  <si>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</si>
  <si>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</si>
  <si>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</si>
  <si>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</si>
  <si>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</si>
  <si>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</si>
  <si>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</si>
  <si>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</si>
  <si>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</si>
  <si>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</si>
  <si>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</si>
  <si>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</si>
  <si>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</si>
  <si>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</si>
  <si>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</si>
  <si>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</si>
  <si>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</si>
  <si>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</si>
  <si>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</si>
  <si>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</si>
  <si>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</si>
  <si>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</si>
  <si>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</si>
  <si>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</si>
  <si>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</si>
  <si>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</si>
  <si>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</si>
  <si>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</si>
  <si>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</si>
  <si>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</si>
  <si>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</si>
  <si>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</si>
  <si>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</si>
  <si>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</si>
  <si>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</si>
  <si>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</si>
  <si>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</si>
  <si>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</si>
  <si>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</si>
  <si>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</si>
  <si>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</si>
  <si>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</si>
  <si>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</si>
  <si>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</si>
  <si>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</si>
  <si>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</si>
  <si>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</si>
  <si>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</si>
  <si>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</si>
  <si>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</si>
  <si>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</si>
  <si>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</si>
  <si>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</si>
  <si>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</si>
  <si>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</si>
  <si>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</si>
  <si>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</si>
  <si>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</si>
  <si>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</si>
  <si>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</si>
  <si>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</si>
  <si>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</si>
  <si>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</si>
  <si>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</si>
  <si>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</si>
  <si>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</si>
  <si>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</si>
  <si>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</si>
  <si>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</si>
  <si>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</si>
  <si>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</si>
  <si>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</si>
  <si>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</si>
  <si>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</si>
  <si>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</si>
  <si>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</si>
  <si>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</si>
  <si>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</si>
  <si>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</si>
  <si>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</si>
  <si>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</si>
  <si>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</si>
  <si>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</si>
  <si>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</si>
  <si>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</si>
  <si>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</si>
  <si>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</si>
  <si>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</si>
  <si>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</si>
  <si>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</si>
  <si>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</si>
  <si>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</si>
  <si>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</si>
  <si>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</si>
  <si>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</si>
  <si>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</si>
  <si>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</si>
  <si>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</si>
  <si>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</si>
  <si>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</si>
  <si>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</si>
  <si>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</si>
  <si>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</si>
  <si>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</si>
  <si>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</si>
  <si>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</si>
  <si>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</si>
  <si>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</si>
  <si>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</si>
  <si>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</si>
  <si>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</si>
  <si>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</si>
  <si>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</si>
  <si>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</si>
  <si>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</si>
  <si>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</si>
  <si>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</si>
  <si>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</si>
  <si>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</si>
  <si>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</si>
  <si>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</si>
  <si>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</si>
  <si>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</si>
  <si>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</si>
  <si>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</si>
  <si>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</si>
  <si>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</si>
  <si>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</si>
  <si>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</si>
  <si>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</si>
  <si>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</si>
  <si>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</si>
  <si>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</si>
  <si>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</si>
  <si>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</si>
  <si>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</si>
  <si>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</si>
  <si>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</si>
  <si>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</si>
  <si>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</si>
  <si>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</si>
  <si>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</si>
  <si>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</si>
  <si>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</si>
  <si>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</si>
  <si>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</si>
  <si>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</si>
  <si>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</si>
  <si>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</si>
  <si>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</si>
  <si>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</si>
  <si>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</si>
  <si>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</si>
  <si>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</si>
  <si>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</si>
  <si>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</si>
  <si>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</si>
  <si>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</si>
  <si>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</si>
  <si>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</si>
  <si>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</si>
  <si>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</si>
  <si>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</si>
  <si>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</si>
  <si>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</si>
  <si>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</si>
  <si>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</si>
  <si>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</si>
  <si>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</si>
  <si>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</si>
  <si>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</si>
  <si>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</si>
  <si>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</si>
  <si>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</si>
  <si>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</si>
  <si>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</si>
  <si>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</si>
  <si>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</si>
  <si>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</si>
  <si>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</si>
  <si>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</si>
  <si>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</si>
  <si>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</si>
  <si>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</si>
  <si>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</si>
  <si>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</si>
  <si>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</si>
  <si>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</si>
  <si>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</si>
  <si>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</si>
  <si>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</si>
  <si>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</si>
  <si>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</si>
  <si>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</si>
  <si>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</si>
  <si>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</si>
  <si>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</si>
  <si>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</si>
  <si>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</si>
  <si>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</si>
  <si>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</si>
  <si>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</si>
  <si>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</si>
  <si>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</si>
  <si>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</si>
  <si>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</si>
  <si>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</si>
  <si>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</si>
  <si>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</si>
  <si>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</si>
  <si>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</si>
  <si>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</si>
  <si>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</si>
  <si>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</si>
  <si>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</si>
  <si>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</si>
  <si>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</si>
  <si>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</si>
  <si>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</si>
  <si>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</si>
  <si>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</si>
  <si>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</si>
  <si>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</si>
  <si>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</si>
  <si>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</si>
  <si>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</si>
  <si>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</si>
  <si>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</si>
  <si>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</si>
  <si>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</si>
  <si>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</si>
  <si>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</si>
  <si>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</si>
  <si>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</si>
  <si>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</si>
  <si>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</si>
  <si>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</si>
  <si>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</si>
  <si>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</si>
  <si>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</si>
  <si>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</si>
  <si>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</si>
  <si>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</si>
  <si>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</si>
  <si>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</si>
  <si>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</si>
  <si>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</si>
  <si>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</si>
  <si>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</si>
  <si>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</si>
  <si>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</si>
  <si>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</si>
  <si>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</si>
  <si>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</si>
  <si>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</si>
  <si>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</si>
  <si>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</si>
  <si>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</si>
  <si>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</si>
  <si>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</si>
  <si>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</si>
  <si>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</si>
  <si>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</si>
  <si>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</si>
  <si>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</si>
  <si>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</si>
  <si>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</si>
  <si>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</si>
  <si>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</si>
  <si>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</si>
  <si>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</si>
  <si>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</si>
  <si>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</si>
  <si>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</si>
  <si>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</si>
  <si>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</si>
  <si>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</si>
  <si>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</si>
  <si>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</si>
  <si>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</si>
  <si>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</si>
  <si>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</si>
  <si>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</si>
  <si>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</si>
  <si>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</si>
  <si>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</si>
  <si>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</si>
  <si>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</si>
  <si>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</si>
  <si>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</si>
  <si>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</si>
  <si>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</si>
  <si>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</si>
  <si>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</si>
  <si>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</si>
  <si>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</si>
  <si>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</si>
  <si>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</si>
  <si>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</si>
  <si>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</si>
  <si>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</si>
  <si>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</si>
  <si>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</si>
  <si>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</si>
  <si>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</si>
  <si>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</si>
  <si>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</si>
  <si>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</si>
  <si>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</si>
  <si>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</si>
  <si>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</si>
  <si>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</si>
  <si>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</si>
  <si>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</si>
  <si>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</si>
  <si>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</si>
  <si>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</si>
  <si>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</si>
  <si>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</si>
  <si>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</si>
  <si>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</si>
  <si>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</si>
  <si>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</si>
  <si>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</si>
  <si>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</si>
  <si>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</si>
  <si>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</si>
  <si>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</si>
  <si>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</si>
  <si>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</si>
  <si>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</si>
  <si>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</si>
  <si>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</si>
  <si>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</si>
  <si>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</si>
  <si>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</si>
  <si>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</si>
  <si>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</si>
  <si>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</si>
  <si>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</si>
  <si>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</si>
  <si>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</si>
  <si>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</si>
  <si>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</si>
  <si>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</si>
  <si>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</si>
  <si>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</si>
  <si>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</si>
  <si>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</si>
  <si>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</si>
  <si>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</si>
  <si>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</si>
  <si>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</si>
  <si>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</si>
  <si>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</si>
  <si>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</si>
  <si>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</si>
  <si>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</si>
  <si>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</si>
  <si>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</si>
  <si>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</si>
  <si>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</si>
  <si>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</si>
  <si>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</si>
  <si>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</si>
  <si>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</si>
  <si>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</si>
  <si>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</si>
  <si>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</si>
  <si>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</si>
  <si>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</si>
  <si>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</si>
  <si>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</si>
  <si>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</si>
  <si>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</si>
  <si>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</si>
  <si>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</si>
  <si>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</si>
  <si>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</si>
  <si>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</si>
  <si>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</si>
  <si>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</si>
  <si>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</si>
  <si>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</si>
  <si>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</si>
  <si>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</si>
  <si>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</si>
  <si>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</si>
  <si>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</si>
  <si>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</si>
  <si>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</si>
  <si>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</si>
  <si>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</si>
  <si>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</si>
  <si>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</si>
  <si>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</si>
  <si>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</si>
  <si>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</si>
  <si>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</si>
  <si>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</si>
  <si>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</si>
  <si>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</si>
  <si>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</si>
  <si>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</si>
  <si>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</si>
  <si>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</si>
  <si>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</si>
  <si>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</si>
  <si>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</si>
  <si>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</si>
  <si>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</si>
  <si>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</si>
  <si>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</si>
  <si>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</si>
  <si>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</si>
  <si>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</si>
  <si>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</si>
  <si>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</si>
  <si>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</si>
  <si>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</si>
  <si>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</si>
  <si>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</si>
  <si>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</si>
  <si>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</si>
  <si>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</si>
  <si>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</si>
  <si>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</si>
  <si>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</si>
  <si>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</si>
  <si>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</si>
  <si>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</si>
  <si>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</si>
  <si>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</si>
  <si>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</si>
  <si>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</si>
  <si>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</si>
  <si>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</si>
  <si>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</si>
  <si>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</si>
  <si>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</si>
  <si>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</si>
  <si>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</si>
  <si>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</si>
  <si>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</si>
  <si>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</si>
  <si>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</si>
  <si>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</si>
  <si>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</si>
  <si>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</si>
  <si>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</si>
  <si>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</si>
  <si>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</si>
  <si>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</si>
  <si>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</si>
  <si>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</si>
  <si>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</si>
  <si>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</si>
  <si>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</si>
  <si>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</si>
  <si>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</si>
  <si>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</si>
  <si>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</si>
  <si>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</si>
  <si>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</si>
  <si>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</si>
  <si>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</si>
  <si>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</si>
  <si>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</si>
  <si>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</si>
  <si>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</si>
  <si>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</si>
  <si>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</si>
  <si>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</si>
  <si>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</si>
  <si>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</si>
  <si>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</si>
  <si>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</si>
  <si>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</si>
  <si>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</si>
  <si>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</si>
  <si>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</si>
  <si>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</si>
  <si>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</si>
  <si>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</si>
  <si>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</si>
  <si>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</si>
  <si>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</si>
  <si>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</si>
  <si>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</si>
  <si>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</si>
  <si>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</si>
  <si>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</si>
  <si>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</si>
  <si>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</si>
  <si>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</si>
  <si>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</si>
  <si>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</si>
  <si>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</si>
  <si>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</si>
  <si>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</si>
  <si>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</si>
  <si>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</si>
  <si>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</si>
  <si>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</si>
  <si>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</si>
  <si>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</si>
  <si>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</si>
  <si>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</si>
  <si>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</si>
  <si>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</si>
  <si>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</si>
  <si>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</si>
  <si>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</si>
  <si>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</si>
  <si>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</si>
  <si>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</si>
  <si>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</si>
  <si>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</si>
  <si>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</si>
  <si>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</si>
  <si>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</si>
  <si>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</si>
  <si>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</si>
  <si>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</si>
  <si>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</si>
  <si>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</si>
  <si>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</si>
  <si>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</si>
  <si>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</si>
  <si>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</si>
  <si>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</si>
  <si>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</si>
  <si>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</si>
  <si>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</si>
  <si>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</si>
  <si>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</si>
  <si>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</si>
  <si>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</si>
  <si>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</si>
  <si>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</si>
  <si>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</si>
  <si>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</si>
  <si>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</si>
  <si>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</si>
  <si>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</si>
  <si>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</si>
  <si>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</si>
  <si>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</si>
  <si>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</si>
  <si>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</si>
  <si>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</si>
  <si>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</si>
  <si>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</si>
  <si>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</si>
  <si>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</si>
  <si>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</si>
  <si>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</si>
  <si>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</si>
  <si>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</si>
  <si>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</si>
  <si>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</si>
  <si>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</si>
  <si>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</si>
  <si>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</si>
  <si>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</si>
  <si>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</si>
  <si>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</si>
  <si>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</si>
  <si>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</si>
  <si>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</si>
  <si>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</si>
  <si>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</si>
  <si>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</si>
  <si>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</si>
  <si>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</si>
  <si>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</si>
  <si>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</si>
  <si>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</si>
  <si>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</si>
  <si>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</si>
  <si>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</si>
  <si>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</si>
  <si>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</si>
  <si>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</si>
  <si>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</si>
  <si>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</si>
  <si>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</si>
  <si>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</si>
  <si>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</si>
  <si>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</si>
  <si>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</si>
  <si>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</si>
  <si>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</si>
  <si>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</si>
  <si>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</si>
  <si>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</si>
  <si>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</si>
  <si>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</si>
  <si>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</si>
  <si>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</si>
  <si>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</si>
  <si>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</si>
  <si>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</si>
  <si>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</si>
  <si>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</si>
  <si>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</si>
  <si>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</si>
  <si>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</si>
  <si>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</si>
  <si>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</si>
  <si>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</si>
  <si>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</si>
  <si>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</si>
  <si>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</si>
  <si>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</si>
  <si>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</si>
  <si>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</si>
  <si>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</si>
  <si>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</si>
  <si>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</si>
  <si>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</si>
  <si>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</si>
  <si>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</si>
  <si>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</si>
  <si>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</si>
  <si>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</si>
  <si>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</si>
  <si>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</si>
  <si>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</si>
  <si>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</si>
  <si>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</si>
  <si>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</si>
  <si>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</si>
  <si>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</si>
  <si>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</si>
  <si>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</si>
  <si>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</si>
  <si>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</si>
  <si>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</si>
  <si>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</si>
  <si>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</si>
  <si>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</si>
  <si>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</si>
  <si>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</si>
  <si>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</si>
  <si>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</si>
  <si>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</si>
  <si>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</si>
  <si>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</si>
  <si>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</si>
  <si>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</si>
  <si>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</si>
  <si>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</si>
  <si>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</si>
  <si>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</si>
  <si>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</si>
  <si>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</si>
  <si>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</si>
  <si>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</si>
  <si>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</si>
  <si>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</si>
  <si>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</si>
  <si>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</si>
  <si>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</si>
  <si>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</si>
  <si>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</si>
  <si>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</si>
  <si>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</si>
  <si>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</si>
  <si>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</si>
  <si>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</si>
  <si>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</si>
  <si>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</si>
  <si>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</si>
  <si>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</si>
  <si>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</si>
  <si>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</si>
  <si>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</si>
  <si>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</si>
  <si>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</si>
  <si>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</si>
  <si>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</si>
  <si>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</si>
  <si>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</si>
  <si>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</si>
  <si>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</si>
  <si>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</si>
  <si>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</si>
  <si>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</si>
  <si>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</si>
  <si>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</si>
  <si>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</si>
  <si>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</si>
  <si>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</si>
  <si>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</si>
  <si>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</si>
  <si>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</si>
  <si>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</si>
  <si>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</si>
  <si>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</si>
  <si>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</si>
  <si>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</si>
  <si>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</si>
  <si>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</si>
  <si>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</si>
  <si>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</si>
  <si>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</si>
  <si>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</si>
  <si>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</si>
  <si>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</si>
  <si>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</si>
  <si>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</si>
  <si>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</si>
  <si>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</si>
  <si>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</si>
  <si>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</si>
  <si>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</si>
  <si>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</si>
  <si>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</si>
  <si>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</si>
  <si>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</si>
  <si>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</si>
  <si>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</si>
  <si>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</si>
  <si>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</si>
  <si>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</si>
  <si>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</si>
  <si>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</si>
  <si>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</si>
  <si>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</si>
  <si>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</si>
  <si>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</si>
  <si>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</si>
  <si>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</si>
  <si>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</si>
  <si>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</si>
  <si>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</si>
  <si>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</si>
  <si>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</si>
  <si>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</si>
  <si>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</si>
  <si>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</si>
  <si>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</si>
  <si>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</si>
  <si>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</si>
  <si>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</si>
  <si>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</si>
  <si>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</si>
  <si>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</si>
  <si>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</si>
  <si>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</si>
  <si>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</si>
  <si>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</si>
  <si>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</si>
  <si>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</si>
  <si>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</si>
  <si>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</si>
  <si>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</si>
  <si>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</si>
  <si>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</si>
  <si>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</si>
  <si>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</si>
  <si>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</si>
  <si>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</si>
  <si>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</si>
  <si>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</si>
  <si>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</si>
  <si>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</si>
  <si>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</si>
  <si>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</si>
  <si>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</si>
  <si>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</si>
  <si>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</si>
  <si>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</si>
  <si>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</si>
  <si>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</si>
  <si>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</si>
  <si>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</si>
  <si>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</si>
  <si>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</si>
  <si>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</si>
  <si>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</si>
  <si>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</si>
  <si>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</si>
  <si>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</si>
  <si>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</si>
  <si>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</si>
  <si>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</si>
  <si>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</si>
  <si>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</si>
  <si>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</si>
  <si>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</si>
  <si>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</si>
  <si>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</si>
  <si>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</si>
  <si>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</si>
  <si>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</si>
  <si>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</si>
  <si>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</si>
  <si>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</si>
  <si>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</si>
  <si>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</si>
  <si>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</si>
  <si>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</si>
  <si>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</si>
  <si>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</si>
  <si>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</si>
  <si>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</si>
  <si>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</si>
  <si>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</si>
  <si>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</si>
  <si>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</si>
  <si>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</si>
  <si>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</si>
  <si>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</si>
  <si>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</si>
  <si>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</si>
  <si>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</si>
  <si>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</si>
  <si>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</si>
  <si>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</si>
  <si>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</si>
  <si>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</si>
  <si>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</si>
  <si>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</si>
  <si>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</si>
  <si>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</si>
  <si>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</si>
  <si>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</si>
  <si>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</si>
  <si>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</si>
  <si>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</si>
  <si>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</si>
  <si>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</si>
  <si>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</si>
  <si>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</si>
  <si>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</si>
  <si>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</si>
  <si>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</si>
  <si>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</si>
  <si>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</si>
  <si>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</si>
  <si>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</si>
  <si>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</si>
  <si>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</si>
  <si>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</si>
  <si>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</si>
  <si>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</si>
  <si>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</si>
  <si>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</si>
  <si>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</si>
  <si>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</si>
  <si>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</si>
  <si>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</si>
  <si>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</si>
  <si>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</si>
  <si>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</si>
  <si>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</si>
  <si>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</si>
  <si>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</si>
  <si>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</si>
  <si>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</si>
  <si>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</si>
  <si>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</si>
  <si>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</si>
  <si>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</si>
  <si>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</si>
  <si>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</si>
  <si>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</si>
  <si>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</si>
  <si>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</si>
  <si>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</si>
  <si>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</si>
  <si>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</si>
  <si>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</si>
  <si>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</si>
  <si>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</si>
  <si>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</si>
  <si>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</si>
  <si>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</si>
  <si>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</si>
  <si>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</si>
  <si>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</si>
  <si>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</si>
  <si>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</si>
  <si>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</si>
  <si>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</si>
  <si>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</si>
  <si>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</si>
  <si>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</si>
  <si>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</si>
  <si>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</si>
  <si>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</si>
  <si>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</si>
  <si>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</si>
  <si>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</si>
  <si>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</si>
  <si>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</si>
  <si>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</si>
  <si>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</si>
  <si>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</si>
  <si>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</si>
  <si>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</si>
  <si>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</si>
  <si>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</si>
  <si>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</si>
  <si>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</si>
  <si>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</si>
  <si>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</si>
  <si>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</si>
  <si>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</si>
  <si>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</si>
  <si>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</si>
  <si>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</si>
  <si>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</si>
  <si>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</si>
  <si>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</si>
  <si>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</si>
  <si>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</si>
  <si>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</si>
  <si>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</si>
  <si>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</si>
  <si>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</si>
  <si>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</si>
  <si>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</si>
  <si>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</si>
  <si>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</si>
  <si>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</si>
  <si>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</si>
  <si>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</si>
  <si>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</si>
  <si>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</si>
  <si>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</si>
  <si>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</si>
  <si>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</si>
  <si>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</si>
  <si>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</si>
  <si>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</si>
  <si>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</si>
  <si>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</si>
  <si>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</si>
  <si>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</si>
  <si>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</si>
  <si>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</si>
  <si>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</si>
  <si>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</si>
  <si>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</si>
  <si>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</si>
  <si>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</si>
  <si>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</si>
  <si>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</si>
  <si>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</si>
  <si>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</si>
  <si>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</si>
  <si>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</si>
  <si>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</si>
  <si>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</si>
  <si>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</si>
  <si>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</si>
  <si>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</si>
  <si>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</si>
  <si>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</si>
  <si>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</si>
  <si>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</si>
  <si>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</si>
  <si>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</si>
  <si>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</si>
  <si>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</si>
  <si>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</si>
  <si>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</si>
  <si>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</si>
  <si>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</si>
  <si>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</si>
  <si>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</si>
  <si>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</si>
  <si>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</si>
  <si>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</si>
  <si>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</si>
  <si>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</si>
  <si>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</si>
  <si>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</si>
  <si>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</si>
  <si>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</si>
  <si>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</si>
  <si>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</si>
  <si>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</si>
  <si>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</si>
  <si>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</si>
  <si>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</si>
  <si>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</si>
  <si>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</si>
  <si>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</si>
  <si>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</si>
  <si>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</si>
  <si>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</si>
  <si>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</si>
  <si>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</si>
  <si>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</si>
  <si>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</si>
  <si>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</si>
  <si>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</si>
  <si>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</si>
  <si>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</si>
  <si>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</si>
  <si>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</si>
  <si>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</si>
  <si>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</si>
  <si>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</si>
  <si>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</si>
  <si>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</si>
  <si>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</si>
  <si>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</si>
  <si>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</si>
  <si>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</si>
  <si>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</si>
  <si>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</si>
  <si>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</si>
  <si>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</si>
  <si>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</si>
  <si>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</si>
  <si>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</si>
  <si>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</si>
  <si>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</si>
  <si>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</si>
  <si>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</si>
  <si>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</si>
  <si>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</si>
  <si>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</si>
  <si>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</si>
  <si>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</si>
  <si>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</si>
  <si>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</si>
  <si>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</si>
  <si>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</si>
  <si>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</si>
  <si>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</si>
  <si>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</si>
  <si>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</si>
  <si>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</si>
  <si>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</si>
  <si>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</si>
  <si>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</si>
  <si>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</si>
  <si>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</si>
  <si>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</si>
  <si>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</si>
  <si>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</si>
  <si>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</si>
  <si>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</si>
  <si>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</si>
  <si>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</si>
  <si>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</si>
  <si>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</si>
  <si>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</si>
  <si>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</si>
  <si>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</si>
  <si>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</si>
  <si>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</si>
  <si>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</si>
  <si>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</si>
  <si>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</si>
  <si>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</si>
  <si>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</si>
  <si>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</si>
  <si>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</si>
  <si>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</si>
  <si>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</si>
  <si>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</si>
  <si>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</si>
  <si>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</si>
  <si>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</si>
  <si>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</si>
  <si>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</si>
  <si>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</si>
  <si>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</si>
  <si>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</si>
  <si>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</si>
  <si>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</si>
  <si>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</si>
  <si>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</si>
  <si>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</si>
  <si>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</si>
  <si>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</si>
  <si>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</si>
  <si>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</si>
  <si>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</si>
  <si>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</si>
  <si>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</si>
  <si>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</si>
  <si>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</si>
  <si>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</si>
  <si>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</si>
  <si>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</si>
  <si>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</si>
  <si>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</si>
  <si>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</si>
  <si>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</si>
  <si>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</si>
  <si>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</si>
  <si>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</si>
  <si>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</si>
  <si>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</si>
  <si>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</si>
  <si>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</si>
  <si>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</si>
  <si>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</si>
  <si>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</si>
  <si>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</si>
  <si>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</si>
  <si>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</si>
  <si>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</si>
  <si>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</si>
  <si>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</si>
  <si>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</si>
  <si>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</si>
  <si>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</si>
  <si>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</si>
  <si>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</si>
  <si>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</si>
  <si>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</si>
  <si>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</si>
  <si>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</si>
  <si>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</si>
  <si>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</si>
  <si>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</si>
  <si>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</si>
  <si>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</si>
  <si>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</si>
  <si>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</si>
  <si>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</si>
  <si>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</si>
  <si>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</si>
  <si>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</si>
  <si>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</si>
  <si>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</si>
  <si>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</si>
  <si>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</si>
  <si>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</si>
  <si>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</si>
  <si>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</si>
  <si>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</si>
  <si>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</si>
  <si>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</si>
  <si>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</si>
  <si>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</si>
  <si>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</si>
  <si>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</si>
  <si>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</si>
  <si>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</si>
  <si>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</si>
  <si>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</si>
  <si>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</si>
  <si>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</si>
  <si>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</si>
  <si>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</si>
  <si>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</si>
  <si>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</si>
  <si>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</si>
  <si>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</si>
  <si>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</si>
  <si>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</si>
  <si>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</si>
  <si>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</si>
  <si>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</si>
  <si>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</si>
  <si>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</si>
  <si>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</si>
  <si>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</si>
  <si>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</si>
  <si>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</si>
  <si>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</si>
  <si>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</si>
  <si>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</si>
  <si>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</si>
  <si>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</si>
  <si>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</si>
  <si>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</si>
  <si>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</si>
  <si>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</si>
  <si>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</si>
  <si>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</si>
  <si>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</si>
  <si>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</si>
  <si>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</si>
  <si>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</si>
  <si>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</si>
  <si>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</si>
  <si>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</si>
  <si>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</si>
  <si>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</si>
  <si>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</si>
  <si>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</si>
  <si>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</si>
  <si>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</si>
  <si>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</si>
  <si>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</si>
  <si>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</si>
  <si>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</si>
  <si>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</si>
  <si>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</si>
  <si>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</si>
  <si>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</si>
  <si>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</si>
  <si>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</si>
  <si>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</si>
  <si>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</si>
  <si>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</si>
  <si>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</si>
  <si>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</si>
  <si>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</si>
  <si>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</si>
  <si>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</si>
  <si>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</si>
  <si>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</si>
  <si>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</si>
  <si>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</si>
  <si>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</si>
  <si>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</si>
  <si>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</si>
  <si>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</si>
  <si>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</si>
  <si>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</si>
  <si>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</si>
  <si>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</si>
  <si>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</si>
  <si>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</si>
  <si>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</si>
  <si>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</si>
  <si>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</si>
  <si>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</si>
  <si>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</si>
  <si>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</si>
  <si>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</si>
  <si>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</si>
  <si>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</si>
  <si>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</si>
  <si>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</si>
  <si>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</si>
  <si>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</si>
  <si>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</si>
  <si>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</si>
  <si>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</si>
  <si>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</si>
  <si>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</si>
  <si>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</si>
  <si>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</si>
  <si>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</si>
  <si>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</si>
  <si>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</si>
  <si>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</si>
  <si>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</si>
  <si>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</si>
  <si>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</si>
  <si>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</si>
  <si>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</si>
  <si>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</si>
  <si>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</si>
  <si>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</si>
  <si>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</si>
  <si>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</si>
  <si>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</si>
  <si>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</si>
  <si>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</si>
  <si>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</si>
  <si>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</si>
  <si>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</si>
  <si>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</si>
  <si>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</si>
  <si>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</si>
  <si>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</si>
  <si>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</si>
  <si>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</si>
  <si>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</si>
  <si>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</si>
  <si>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</si>
  <si>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</si>
  <si>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</si>
  <si>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</si>
  <si>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</si>
  <si>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</si>
  <si>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</si>
  <si>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</si>
  <si>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</si>
  <si>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</si>
  <si>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</si>
  <si>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</si>
  <si>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</si>
  <si>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</si>
  <si>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</si>
  <si>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</si>
  <si>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</si>
  <si>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</si>
  <si>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</si>
  <si>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</si>
  <si>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</si>
  <si>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</si>
  <si>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</si>
  <si>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</si>
  <si>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</si>
  <si>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</si>
  <si>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</si>
  <si>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</si>
  <si>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</si>
  <si>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</si>
  <si>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</si>
  <si>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</si>
  <si>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</si>
  <si>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</si>
  <si>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</si>
  <si>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</si>
  <si>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</si>
  <si>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</si>
  <si>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</si>
  <si>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</si>
  <si>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</si>
  <si>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</si>
  <si>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</si>
  <si>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</si>
  <si>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</si>
  <si>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</si>
  <si>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</si>
  <si>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</si>
  <si>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</si>
  <si>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</si>
  <si>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</si>
  <si>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</si>
  <si>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</si>
  <si>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</si>
  <si>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</si>
  <si>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</si>
  <si>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</si>
  <si>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</si>
  <si>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</si>
  <si>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</si>
  <si>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</si>
  <si>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</si>
  <si>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</si>
  <si>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</si>
  <si>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</si>
  <si>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</si>
  <si>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</si>
  <si>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</si>
  <si>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</si>
  <si>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</si>
  <si>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</si>
  <si>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</si>
  <si>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</si>
  <si>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</si>
  <si>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</si>
  <si>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</si>
  <si>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</si>
  <si>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</si>
  <si>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</si>
  <si>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</si>
  <si>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</si>
  <si>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</si>
  <si>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</si>
  <si>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</si>
  <si>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</si>
  <si>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</si>
  <si>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</si>
  <si>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</si>
  <si>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</si>
  <si>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</si>
  <si>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</si>
  <si>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</si>
  <si>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</si>
  <si>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</si>
  <si>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</si>
  <si>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</si>
  <si>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</si>
  <si>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</si>
  <si>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</si>
  <si>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</si>
  <si>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</si>
  <si>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</si>
  <si>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</si>
  <si>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</si>
  <si>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</si>
  <si>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</si>
  <si>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</si>
  <si>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</si>
  <si>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</si>
  <si>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</si>
  <si>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</si>
  <si>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</si>
  <si>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</si>
  <si>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</si>
  <si>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</si>
  <si>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</si>
  <si>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</si>
  <si>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</si>
  <si>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</si>
  <si>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</si>
  <si>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</si>
  <si>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</si>
  <si>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</si>
  <si>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</si>
  <si>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</si>
  <si>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</si>
  <si>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</si>
  <si>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</si>
  <si>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</si>
  <si>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</si>
  <si>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</si>
  <si>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</si>
  <si>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</si>
  <si>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</si>
  <si>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</si>
  <si>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</si>
  <si>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</si>
  <si>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</si>
  <si>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</si>
  <si>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</si>
  <si>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</si>
  <si>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</si>
  <si>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</si>
  <si>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</si>
  <si>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</si>
  <si>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</si>
  <si>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</si>
  <si>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</si>
  <si>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</si>
  <si>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</si>
  <si>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</si>
  <si>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</si>
  <si>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</si>
  <si>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</si>
  <si>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</si>
  <si>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</si>
  <si>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</si>
  <si>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</si>
  <si>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</si>
  <si>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</si>
  <si>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</si>
  <si>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</si>
  <si>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</si>
  <si>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</si>
  <si>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</si>
  <si>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</si>
  <si>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</si>
  <si>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</si>
  <si>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</si>
  <si>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</si>
  <si>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</si>
  <si>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</si>
  <si>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</si>
  <si>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</si>
  <si>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</si>
  <si>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</si>
  <si>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</si>
  <si>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</si>
  <si>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</si>
  <si>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</si>
  <si>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</si>
  <si>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</si>
  <si>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</si>
  <si>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</si>
  <si>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</si>
  <si>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</si>
  <si>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</si>
  <si>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</si>
  <si>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</si>
  <si>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</si>
  <si>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</si>
  <si>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</si>
  <si>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</si>
  <si>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</si>
  <si>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</si>
  <si>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</si>
  <si>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</si>
  <si>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</si>
  <si>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</si>
  <si>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</si>
  <si>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</si>
  <si>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</si>
  <si>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</si>
  <si>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</si>
  <si>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</si>
  <si>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</si>
  <si>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</si>
  <si>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</si>
  <si>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</si>
  <si>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</si>
  <si>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</si>
  <si>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</si>
  <si>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</si>
  <si>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</si>
  <si>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</si>
  <si>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</si>
  <si>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</si>
  <si>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</si>
  <si>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</si>
  <si>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</si>
  <si>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</si>
  <si>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</si>
  <si>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</si>
  <si>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</si>
  <si>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</si>
  <si>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</si>
  <si>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</si>
  <si>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</si>
  <si>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</si>
  <si>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</si>
  <si>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</si>
  <si>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</si>
  <si>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</si>
  <si>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</si>
  <si>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</si>
  <si>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</si>
  <si>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</si>
  <si>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</si>
  <si>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</si>
  <si>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</si>
  <si>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</si>
  <si>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</si>
  <si>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</si>
  <si>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</si>
  <si>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</si>
  <si>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</si>
  <si>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</si>
  <si>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</si>
  <si>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</si>
  <si>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</si>
  <si>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</si>
  <si>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</si>
  <si>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</si>
  <si>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</si>
  <si>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</si>
  <si>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</si>
  <si>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</si>
  <si>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</si>
  <si>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</si>
  <si>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</si>
  <si>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</si>
  <si>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</si>
  <si>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</si>
  <si>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</si>
  <si>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</si>
  <si>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</si>
  <si>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</si>
  <si>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</si>
  <si>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</si>
  <si>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</si>
  <si>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</si>
  <si>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</si>
  <si>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</si>
  <si>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</si>
  <si>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</si>
  <si>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</si>
  <si>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</si>
  <si>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</si>
  <si>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</si>
  <si>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</si>
  <si>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</si>
  <si>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</si>
  <si>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</si>
  <si>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</si>
  <si>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</si>
  <si>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</si>
  <si>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</si>
  <si>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</si>
  <si>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</si>
  <si>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</si>
  <si>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</si>
  <si>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</si>
  <si>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</si>
  <si>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</si>
  <si>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</si>
  <si>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</si>
  <si>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</si>
  <si>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</si>
  <si>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</si>
  <si>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</si>
  <si>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</si>
  <si>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</si>
  <si>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</si>
  <si>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</si>
  <si>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</si>
  <si>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</si>
  <si>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</si>
  <si>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</si>
  <si>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</si>
  <si>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</si>
  <si>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</si>
  <si>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</si>
  <si>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</si>
  <si>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</si>
  <si>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</si>
  <si>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</si>
  <si>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</si>
  <si>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</si>
  <si>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</si>
  <si>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</si>
  <si>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</si>
  <si>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</si>
  <si>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</si>
  <si>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</si>
  <si>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</si>
  <si>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</si>
  <si>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</si>
  <si>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</si>
  <si>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</si>
  <si>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</si>
  <si>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</si>
  <si>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</si>
  <si>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</si>
  <si>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</si>
  <si>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</si>
  <si>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</si>
  <si>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</si>
  <si>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</si>
  <si>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</si>
  <si>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</si>
  <si>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</si>
  <si>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</si>
  <si>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</si>
  <si>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</si>
  <si>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</si>
  <si>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</si>
  <si>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</si>
  <si>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</si>
  <si>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</si>
  <si>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</si>
  <si>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</si>
  <si>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</si>
  <si>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</si>
  <si>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</si>
  <si>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</si>
  <si>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</si>
  <si>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</si>
  <si>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</si>
  <si>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</si>
  <si>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</si>
  <si>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</si>
  <si>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</si>
  <si>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</si>
  <si>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</si>
  <si>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</si>
  <si>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</si>
  <si>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</si>
  <si>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</si>
  <si>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</si>
  <si>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</si>
  <si>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</si>
  <si>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</si>
  <si>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</si>
  <si>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</si>
  <si>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</si>
  <si>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</si>
  <si>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</si>
  <si>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</si>
  <si>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</si>
  <si>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</si>
  <si>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</si>
  <si>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</si>
  <si>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</si>
  <si>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</si>
  <si>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</si>
  <si>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</si>
  <si>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</si>
  <si>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</si>
  <si>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</si>
  <si>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</si>
  <si>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</si>
  <si>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</si>
  <si>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</si>
  <si>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</si>
  <si>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</si>
  <si>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</si>
  <si>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</si>
  <si>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</si>
  <si>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</si>
  <si>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</si>
  <si>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</si>
  <si>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</si>
  <si>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</si>
  <si>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</si>
  <si>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</si>
  <si>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</si>
  <si>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</si>
  <si>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</si>
  <si>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</si>
  <si>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</si>
  <si>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</si>
  <si>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</si>
  <si>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</si>
  <si>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</si>
  <si>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</si>
  <si>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</si>
  <si>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</si>
  <si>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</si>
  <si>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</si>
  <si>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</si>
  <si>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</si>
  <si>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</si>
  <si>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</si>
  <si>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</si>
  <si>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</si>
  <si>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</si>
  <si>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</si>
  <si>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</si>
  <si>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</si>
  <si>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</si>
  <si>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</si>
  <si>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</si>
  <si>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</si>
  <si>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</si>
  <si>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</si>
  <si>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</si>
  <si>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</si>
  <si>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</si>
  <si>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</si>
  <si>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</si>
  <si>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</si>
  <si>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</si>
  <si>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</si>
  <si>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</si>
  <si>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</si>
  <si>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</si>
  <si>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</si>
  <si>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</si>
  <si>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</si>
  <si>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</si>
  <si>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</si>
  <si>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</si>
  <si>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</si>
  <si>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</si>
  <si>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</si>
  <si>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</si>
  <si>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</si>
  <si>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</si>
  <si>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</si>
  <si>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</si>
  <si>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</si>
  <si>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</si>
  <si>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</si>
  <si>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</si>
  <si>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</si>
  <si>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</si>
  <si>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</si>
  <si>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</si>
  <si>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</si>
  <si>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</si>
  <si>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</si>
  <si>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</si>
  <si>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</si>
  <si>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</si>
  <si>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</si>
  <si>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</si>
  <si>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</si>
  <si>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</si>
  <si>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</si>
  <si>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</si>
  <si>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</si>
  <si>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</si>
  <si>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</si>
  <si>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</si>
  <si>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</si>
  <si>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</si>
  <si>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</si>
  <si>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</si>
  <si>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</si>
  <si>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</si>
  <si>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</si>
  <si>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</si>
  <si>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</si>
  <si>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</si>
  <si>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</si>
  <si>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</si>
  <si>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</si>
  <si>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</si>
  <si>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</si>
  <si>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</si>
  <si>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</si>
  <si>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</si>
  <si>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</si>
  <si>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</si>
  <si>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</si>
  <si>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</si>
  <si>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</si>
  <si>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</si>
  <si>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</si>
  <si>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</si>
  <si>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</si>
  <si>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</si>
  <si>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</si>
  <si>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</si>
  <si>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</si>
  <si>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</si>
  <si>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</si>
  <si>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</si>
  <si>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</si>
  <si>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</si>
  <si>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</si>
  <si>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</si>
  <si>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</si>
  <si>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</si>
  <si>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</si>
  <si>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</si>
  <si>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</si>
  <si>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</si>
  <si>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</si>
  <si>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</si>
  <si>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</si>
  <si>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</si>
  <si>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</si>
  <si>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</si>
  <si>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</si>
  <si>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</si>
  <si>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</si>
  <si>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</si>
  <si>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</si>
  <si>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</si>
  <si>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</si>
  <si>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</si>
  <si>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</si>
  <si>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</si>
  <si>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</si>
  <si>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</si>
  <si>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</si>
  <si>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</si>
  <si>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</si>
  <si>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</si>
  <si>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</si>
  <si>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</si>
  <si>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</si>
  <si>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</si>
  <si>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</si>
  <si>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</si>
  <si>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</si>
  <si>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</si>
  <si>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</si>
  <si>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</si>
  <si>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</si>
  <si>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</si>
  <si>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</si>
  <si>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</si>
  <si>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</si>
  <si>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</si>
  <si>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</si>
  <si>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</si>
  <si>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</si>
  <si>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</si>
  <si>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</si>
  <si>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</si>
  <si>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</si>
  <si>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</si>
  <si>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</si>
  <si>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</si>
  <si>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</si>
  <si>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</si>
  <si>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</si>
  <si>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</si>
  <si>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</si>
  <si>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</si>
  <si>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</si>
  <si>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</si>
  <si>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</si>
  <si>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</si>
  <si>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</si>
  <si>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</si>
  <si>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</si>
  <si>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</si>
  <si>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</si>
  <si>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</si>
  <si>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</si>
  <si>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</si>
  <si>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</si>
  <si>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</si>
  <si>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</si>
  <si>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</si>
  <si>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</si>
  <si>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</si>
  <si>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</si>
  <si>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</si>
  <si>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</si>
  <si>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</si>
  <si>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</si>
  <si>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</si>
  <si>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</si>
  <si>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</si>
  <si>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</si>
  <si>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</si>
  <si>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</si>
  <si>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</si>
  <si>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</si>
  <si>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</si>
  <si>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</si>
  <si>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</si>
  <si>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</si>
  <si>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</si>
  <si>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</si>
  <si>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</si>
  <si>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</si>
  <si>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</si>
  <si>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</si>
  <si>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</si>
  <si>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</si>
  <si>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</si>
  <si>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</si>
  <si>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</si>
  <si>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</si>
  <si>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</si>
  <si>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</si>
  <si>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</si>
  <si>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</si>
  <si>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</si>
  <si>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</si>
  <si>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</si>
  <si>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</si>
  <si>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</si>
  <si>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</si>
  <si>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</si>
  <si>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</si>
  <si>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</si>
  <si>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</si>
  <si>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</si>
  <si>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</si>
  <si>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</si>
  <si>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</si>
  <si>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</si>
  <si>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</si>
  <si>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</si>
  <si>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</si>
  <si>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</si>
  <si>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</si>
  <si>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</si>
  <si>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</si>
  <si>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</si>
  <si>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</si>
  <si>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</si>
  <si>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</si>
  <si>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</si>
  <si>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</si>
  <si>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</si>
  <si>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</si>
  <si>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</si>
  <si>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</si>
  <si>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</si>
  <si>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</si>
  <si>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</si>
  <si>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</si>
  <si>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</si>
  <si>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</si>
  <si>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</si>
  <si>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</si>
  <si>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</si>
  <si>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</si>
  <si>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</si>
  <si>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</si>
  <si>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</si>
  <si>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</si>
  <si>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</si>
  <si>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</si>
  <si>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</si>
  <si>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</si>
  <si>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</si>
  <si>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</si>
  <si>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</si>
  <si>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</si>
  <si>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</si>
  <si>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</si>
  <si>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</si>
  <si>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</si>
  <si>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</si>
  <si>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</si>
  <si>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</si>
  <si>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</si>
  <si>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</si>
  <si>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</si>
  <si>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</si>
  <si>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</si>
  <si>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</si>
  <si>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</si>
  <si>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</si>
  <si>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</si>
  <si>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</si>
  <si>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</si>
  <si>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</si>
  <si>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</si>
  <si>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</si>
  <si>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</si>
  <si>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</si>
  <si>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</si>
  <si>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</si>
  <si>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</si>
  <si>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</si>
  <si>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</si>
  <si>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</si>
  <si>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</si>
  <si>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</si>
  <si>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</si>
  <si>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</si>
  <si>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</si>
  <si>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</si>
  <si>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</si>
  <si>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</si>
  <si>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</si>
  <si>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</si>
  <si>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</si>
  <si>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</si>
  <si>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</si>
  <si>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</si>
  <si>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</si>
  <si>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</si>
  <si>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</si>
  <si>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</si>
  <si>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</si>
  <si>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</si>
  <si>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</si>
  <si>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</si>
  <si>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</si>
  <si>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</si>
  <si>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</si>
  <si>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</si>
  <si>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</si>
  <si>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</si>
  <si>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</si>
  <si>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</si>
  <si>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</si>
  <si>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</si>
  <si>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</si>
  <si>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</si>
  <si>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</si>
  <si>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</si>
  <si>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</si>
  <si>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</si>
  <si>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</si>
  <si>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</si>
  <si>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</si>
  <si>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</si>
  <si>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</si>
  <si>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</si>
  <si>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</si>
  <si>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</si>
  <si>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</si>
  <si>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</si>
  <si>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</si>
  <si>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</si>
  <si>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</si>
  <si>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</si>
  <si>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</si>
  <si>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</si>
  <si>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</si>
  <si>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</si>
  <si>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</si>
  <si>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</si>
  <si>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</si>
  <si>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</si>
  <si>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</si>
  <si>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</si>
  <si>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</si>
  <si>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</si>
  <si>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</si>
  <si>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</si>
  <si>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</si>
  <si>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</si>
  <si>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</si>
  <si>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</si>
  <si>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</si>
  <si>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</si>
  <si>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</si>
  <si>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</si>
  <si>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</si>
  <si>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</si>
  <si>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</si>
  <si>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</si>
  <si>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</si>
  <si>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</si>
  <si>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</si>
  <si>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</si>
  <si>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</si>
  <si>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</si>
  <si>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</si>
  <si>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</si>
  <si>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</si>
  <si>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</si>
  <si>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</si>
  <si>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</si>
  <si>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</si>
  <si>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</si>
  <si>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</si>
  <si>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</si>
  <si>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</si>
  <si>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</si>
  <si>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</si>
  <si>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</si>
  <si>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</si>
  <si>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</si>
  <si>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</si>
  <si>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</si>
  <si>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</si>
  <si>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</si>
  <si>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</si>
  <si>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</si>
  <si>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</si>
  <si>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</si>
  <si>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</si>
  <si>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</si>
  <si>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</si>
  <si>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</si>
  <si>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</si>
  <si>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</si>
  <si>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</si>
  <si>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</si>
  <si>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</si>
  <si>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</si>
  <si>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</si>
  <si>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</si>
  <si>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</si>
  <si>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</si>
  <si>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</si>
  <si>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</si>
  <si>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</si>
  <si>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</si>
  <si>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</si>
  <si>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</si>
  <si>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</si>
  <si>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</si>
  <si>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</si>
  <si>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</si>
  <si>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</si>
  <si>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</si>
  <si>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</si>
  <si>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</si>
  <si>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</si>
  <si>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</si>
  <si>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</si>
  <si>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</si>
  <si>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</si>
  <si>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</si>
  <si>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</si>
  <si>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</si>
  <si>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</si>
  <si>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</si>
  <si>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</si>
  <si>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</si>
  <si>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</si>
  <si>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</si>
  <si>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</si>
  <si>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</si>
  <si>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</si>
  <si>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</si>
  <si>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</si>
  <si>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</si>
  <si>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</si>
  <si>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</si>
  <si>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</si>
  <si>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</si>
  <si>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</si>
  <si>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</si>
  <si>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</si>
  <si>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</si>
  <si>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</si>
  <si>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</si>
  <si>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</si>
  <si>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</si>
  <si>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</si>
  <si>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</si>
  <si>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</si>
  <si>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</si>
  <si>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</si>
  <si>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</si>
  <si>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</si>
  <si>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</si>
  <si>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</si>
  <si>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</si>
  <si>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</si>
  <si>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</si>
  <si>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</si>
  <si>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</si>
  <si>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</si>
  <si>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</si>
  <si>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</si>
  <si>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</si>
  <si>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</si>
  <si>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</si>
  <si>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</si>
  <si>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</si>
  <si>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</si>
  <si>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</si>
  <si>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</si>
  <si>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</si>
  <si>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</si>
  <si>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</si>
  <si>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</si>
  <si>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</si>
  <si>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</si>
  <si>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</si>
  <si>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</si>
  <si>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</si>
  <si>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</si>
  <si>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</si>
  <si>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</si>
  <si>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</si>
  <si>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</si>
  <si>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</si>
  <si>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</si>
  <si>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</si>
  <si>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</si>
  <si>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</si>
  <si>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</si>
  <si>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</si>
  <si>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</si>
  <si>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</si>
  <si>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</si>
  <si>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</si>
  <si>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</si>
  <si>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</si>
  <si>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</si>
  <si>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</si>
  <si>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</si>
  <si>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</si>
  <si>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</si>
  <si>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</si>
  <si>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</si>
  <si>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</si>
  <si>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</si>
  <si>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</si>
  <si>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</si>
  <si>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</si>
  <si>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</si>
  <si>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</si>
  <si>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</si>
  <si>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</si>
  <si>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</si>
  <si>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</si>
  <si>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</si>
  <si>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</si>
  <si>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</si>
  <si>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</si>
  <si>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</si>
  <si>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</si>
  <si>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</si>
  <si>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</si>
  <si>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</si>
  <si>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</si>
  <si>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</si>
  <si>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</si>
  <si>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</si>
  <si>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</si>
  <si>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</si>
  <si>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</si>
  <si>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</si>
  <si>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</si>
  <si>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</si>
  <si>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</si>
  <si>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</si>
  <si>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</si>
  <si>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</si>
  <si>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</si>
  <si>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</si>
  <si>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</si>
  <si>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</si>
  <si>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</si>
  <si>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</si>
  <si>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</si>
  <si>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</si>
  <si>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</si>
  <si>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</si>
  <si>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</si>
  <si>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</si>
  <si>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</si>
  <si>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</si>
  <si>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</si>
  <si>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</si>
  <si>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</si>
  <si>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</si>
  <si>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</si>
  <si>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</si>
  <si>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</si>
  <si>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</si>
  <si>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</si>
  <si>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</si>
  <si>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</si>
  <si>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</si>
  <si>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</si>
  <si>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</si>
  <si>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</si>
  <si>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</si>
  <si>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</si>
  <si>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</si>
  <si>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</si>
  <si>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</si>
  <si>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</si>
  <si>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</si>
  <si>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</si>
  <si>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</si>
  <si>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</si>
  <si>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</si>
  <si>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</si>
  <si>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</si>
  <si>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</si>
  <si>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</si>
  <si>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</si>
  <si>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</si>
  <si>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</si>
  <si>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</si>
  <si>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</si>
  <si>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</si>
  <si>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</si>
  <si>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</si>
  <si>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</si>
  <si>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</si>
  <si>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</si>
  <si>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</si>
  <si>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</si>
  <si>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</si>
  <si>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</si>
  <si>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</si>
  <si>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</si>
  <si>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</si>
  <si>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</si>
  <si>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</si>
  <si>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</si>
  <si>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</si>
  <si>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</si>
  <si>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</si>
  <si>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</si>
  <si>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</si>
  <si>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</si>
  <si>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</si>
  <si>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</si>
  <si>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</si>
  <si>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</si>
  <si>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</si>
  <si>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</si>
  <si>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</si>
  <si>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</si>
  <si>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</si>
  <si>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</si>
  <si>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</si>
  <si>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</si>
  <si>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</si>
  <si>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</si>
  <si>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</si>
  <si>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</si>
  <si>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</si>
  <si>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</si>
  <si>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</si>
  <si>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</si>
  <si>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</si>
  <si>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</si>
  <si>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</si>
  <si>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</si>
  <si>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</si>
  <si>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</si>
  <si>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</si>
  <si>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</si>
  <si>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</si>
  <si>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</si>
  <si>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</si>
  <si>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</si>
  <si>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</si>
  <si>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</si>
  <si>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</si>
  <si>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</si>
  <si>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</si>
  <si>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</si>
  <si>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</si>
  <si>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</si>
  <si>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</si>
  <si>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</si>
  <si>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</si>
  <si>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</si>
  <si>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</si>
  <si>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</si>
  <si>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</si>
  <si>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</si>
  <si>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</si>
  <si>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</si>
  <si>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</si>
  <si>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</si>
  <si>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</si>
  <si>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</si>
  <si>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</si>
  <si>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</si>
  <si>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</si>
  <si>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</si>
  <si>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</si>
  <si>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</si>
  <si>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</si>
  <si>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</si>
  <si>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</si>
  <si>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</si>
  <si>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</si>
  <si>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</si>
  <si>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</si>
  <si>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</si>
  <si>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</si>
  <si>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</si>
  <si>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</si>
  <si>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</si>
  <si>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</si>
  <si>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</si>
  <si>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</si>
  <si>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</si>
  <si>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</si>
  <si>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</si>
  <si>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</si>
  <si>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</si>
  <si>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</si>
  <si>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</si>
  <si>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</si>
  <si>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</si>
  <si>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</si>
  <si>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</si>
  <si>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</si>
  <si>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</si>
  <si>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</si>
  <si>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</si>
  <si>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</si>
  <si>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</si>
  <si>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</si>
  <si>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</si>
  <si>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</si>
  <si>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</si>
  <si>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</si>
  <si>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</si>
  <si>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</si>
  <si>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</si>
  <si>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</si>
  <si>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</si>
  <si>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</si>
  <si>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</si>
  <si>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</si>
  <si>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</si>
  <si>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</si>
  <si>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</si>
  <si>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</si>
  <si>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</si>
  <si>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</si>
  <si>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</si>
  <si>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</si>
  <si>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</si>
  <si>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</si>
  <si>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</si>
  <si>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</si>
  <si>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</si>
  <si>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</si>
  <si>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</si>
  <si>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</si>
  <si>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</si>
  <si>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</si>
  <si>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</si>
  <si>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</si>
  <si>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</si>
  <si>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</si>
  <si>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</si>
  <si>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</si>
  <si>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</si>
  <si>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</si>
  <si>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</si>
  <si>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</si>
  <si>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</si>
  <si>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</si>
  <si>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</si>
  <si>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</si>
  <si>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</si>
  <si>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</si>
  <si>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</si>
  <si>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</si>
  <si>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</si>
  <si>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</si>
  <si>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</si>
  <si>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</si>
  <si>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</si>
  <si>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</si>
  <si>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</si>
  <si>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</si>
  <si>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</si>
  <si>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</si>
  <si>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</si>
  <si>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</si>
  <si>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</si>
  <si>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</si>
  <si>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</si>
  <si>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</si>
  <si>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</si>
  <si>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</si>
  <si>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</si>
  <si>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</si>
  <si>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</si>
  <si>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</si>
  <si>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</si>
  <si>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</si>
  <si>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</si>
  <si>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</si>
  <si>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</si>
  <si>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</si>
  <si>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</si>
  <si>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</si>
  <si>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</si>
  <si>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</si>
  <si>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</si>
  <si>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</si>
  <si>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</si>
  <si>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</si>
  <si>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</si>
  <si>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</si>
  <si>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</si>
  <si>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</si>
  <si>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</si>
  <si>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</si>
  <si>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</si>
  <si>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</si>
  <si>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</si>
  <si>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</si>
  <si>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</si>
  <si>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</si>
  <si>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</si>
  <si>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</si>
  <si>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</si>
  <si>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</si>
  <si>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</si>
  <si>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</si>
  <si>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</si>
  <si>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</si>
  <si>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</si>
  <si>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</si>
  <si>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</si>
  <si>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</si>
  <si>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</si>
  <si>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</si>
  <si>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</si>
  <si>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</si>
  <si>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</si>
  <si>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</si>
  <si>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</si>
  <si>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</si>
  <si>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</si>
  <si>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</si>
  <si>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</si>
  <si>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</si>
  <si>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</si>
  <si>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</si>
  <si>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</si>
  <si>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</si>
  <si>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</si>
  <si>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</si>
  <si>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</si>
  <si>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</si>
  <si>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</si>
  <si>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</si>
  <si>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</si>
  <si>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</si>
  <si>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</si>
  <si>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</si>
  <si>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</si>
  <si>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</si>
  <si>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</si>
  <si>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</si>
  <si>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</si>
  <si>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</si>
  <si>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</si>
  <si>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</si>
  <si>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</si>
  <si>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</si>
  <si>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</si>
  <si>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</si>
  <si>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</si>
  <si>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</si>
  <si>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</si>
  <si>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</si>
  <si>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</si>
  <si>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</si>
  <si>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</si>
  <si>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</si>
  <si>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</si>
  <si>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</si>
  <si>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</si>
  <si>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</si>
  <si>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</si>
  <si>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</si>
  <si>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</si>
  <si>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</si>
  <si>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</si>
  <si>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</si>
  <si>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</si>
  <si>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</si>
  <si>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</si>
  <si>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</si>
  <si>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</si>
  <si>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</si>
  <si>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</si>
  <si>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</si>
  <si>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</si>
  <si>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</si>
  <si>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</si>
  <si>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</si>
  <si>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</si>
  <si>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</si>
  <si>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</si>
  <si>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</si>
  <si>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</si>
  <si>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</si>
  <si>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</si>
  <si>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</si>
  <si>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</si>
  <si>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</si>
  <si>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</si>
  <si>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</si>
  <si>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</si>
  <si>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</si>
  <si>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</si>
  <si>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</si>
  <si>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</si>
  <si>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</si>
  <si>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</si>
  <si>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</si>
  <si>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</si>
  <si>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</si>
  <si>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</si>
  <si>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</si>
  <si>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</si>
  <si>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</si>
  <si>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</si>
  <si>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</si>
  <si>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</si>
  <si>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</si>
  <si>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</si>
  <si>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</si>
  <si>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</si>
  <si>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</si>
  <si>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</si>
  <si>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</si>
  <si>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</si>
  <si>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</si>
  <si>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</si>
  <si>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</si>
  <si>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</si>
  <si>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</si>
  <si>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</si>
  <si>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</si>
  <si>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</si>
  <si>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</si>
  <si>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</si>
  <si>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</si>
  <si>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</si>
  <si>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</si>
  <si>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</si>
  <si>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</si>
  <si>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</si>
  <si>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</si>
  <si>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</si>
  <si>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</si>
  <si>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</si>
  <si>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</si>
  <si>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</si>
  <si>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</si>
  <si>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</si>
  <si>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</si>
  <si>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</si>
  <si>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</si>
  <si>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</si>
  <si>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</si>
  <si>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</si>
  <si>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</si>
  <si>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</si>
  <si>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</si>
  <si>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</si>
  <si>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</si>
  <si>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</si>
  <si>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</si>
  <si>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</si>
  <si>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</si>
  <si>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</si>
  <si>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</si>
  <si>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</si>
  <si>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</si>
  <si>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</si>
  <si>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</si>
  <si>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</si>
  <si>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</si>
  <si>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</si>
  <si>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</si>
  <si>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</si>
  <si>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</si>
  <si>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</si>
  <si>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</si>
  <si>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</si>
  <si>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</si>
  <si>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</si>
  <si>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</si>
  <si>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</si>
  <si>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</si>
  <si>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</si>
  <si>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</si>
  <si>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</si>
  <si>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</si>
  <si>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</si>
  <si>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</si>
  <si>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</si>
  <si>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</si>
  <si>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</si>
  <si>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</si>
  <si>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</si>
  <si>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</si>
  <si>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</si>
  <si>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</si>
  <si>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</si>
  <si>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</si>
  <si>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</si>
  <si>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</si>
  <si>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</si>
  <si>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</si>
  <si>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</si>
  <si>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</si>
  <si>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</si>
  <si>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</si>
  <si>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</si>
  <si>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</si>
  <si>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</si>
  <si>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</si>
  <si>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</si>
  <si>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</si>
  <si>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</si>
  <si>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</si>
  <si>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</si>
  <si>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</si>
  <si>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</si>
  <si>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</si>
  <si>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</si>
  <si>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</si>
  <si>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</si>
  <si>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</si>
  <si>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</si>
  <si>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</si>
  <si>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</si>
  <si>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</si>
  <si>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</si>
  <si>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</si>
  <si>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</si>
  <si>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</si>
  <si>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</si>
  <si>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</si>
  <si>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</si>
  <si>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</si>
  <si>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</si>
  <si>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</si>
  <si>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</si>
  <si>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</si>
  <si>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</si>
  <si>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</si>
  <si>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</si>
  <si>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</si>
  <si>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</si>
  <si>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</si>
  <si>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</si>
  <si>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</si>
  <si>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</si>
  <si>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</si>
  <si>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</si>
  <si>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</si>
  <si>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</si>
  <si>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</si>
  <si>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</si>
  <si>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</si>
  <si>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</si>
  <si>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</si>
  <si>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</si>
  <si>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</si>
  <si>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</si>
  <si>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</si>
  <si>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</si>
  <si>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</si>
  <si>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</si>
  <si>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</si>
  <si>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</si>
  <si>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</si>
  <si>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</si>
  <si>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</si>
  <si>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</si>
  <si>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</si>
  <si>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</si>
  <si>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</si>
  <si>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</si>
  <si>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</si>
  <si>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</si>
  <si>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</si>
  <si>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</si>
  <si>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</si>
  <si>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</si>
  <si>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</si>
  <si>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</si>
  <si>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</si>
  <si>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</si>
  <si>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</si>
  <si>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</si>
  <si>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</si>
  <si>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</si>
  <si>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</si>
  <si>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</si>
  <si>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</si>
  <si>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</si>
  <si>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</si>
  <si>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</si>
  <si>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</si>
  <si>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</si>
  <si>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</si>
  <si>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</si>
  <si>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</si>
  <si>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</si>
  <si>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</si>
  <si>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</si>
  <si>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</si>
  <si>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</si>
  <si>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</si>
  <si>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</si>
  <si>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</si>
  <si>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</si>
  <si>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</si>
  <si>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</si>
  <si>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</si>
  <si>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</si>
  <si>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</si>
  <si>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</si>
  <si>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</si>
  <si>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</si>
  <si>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</si>
  <si>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</si>
  <si>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</si>
  <si>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</si>
  <si>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</si>
  <si>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</si>
  <si>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</si>
  <si>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</si>
  <si>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</si>
  <si>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</si>
  <si>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</si>
  <si>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</si>
  <si>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</si>
  <si>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</si>
  <si>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</si>
  <si>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</si>
  <si>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</si>
  <si>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</si>
  <si>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</si>
  <si>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</si>
  <si>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</si>
  <si>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</si>
  <si>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</si>
  <si>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</si>
  <si>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</si>
  <si>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</si>
  <si>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</si>
  <si>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</si>
  <si>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</si>
  <si>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</si>
  <si>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</si>
  <si>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</si>
  <si>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</si>
  <si>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</si>
  <si>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</si>
  <si>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</si>
  <si>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</si>
  <si>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</si>
  <si>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</si>
  <si>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</si>
  <si>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</si>
  <si>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</si>
  <si>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</si>
  <si>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</si>
  <si>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</si>
  <si>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</si>
  <si>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</si>
  <si>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</si>
  <si>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</si>
  <si>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</si>
  <si>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</si>
  <si>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</si>
  <si>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</si>
  <si>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</si>
  <si>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</si>
  <si>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</si>
  <si>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</si>
  <si>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</si>
  <si>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</si>
  <si>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</si>
  <si>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</si>
  <si>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</si>
  <si>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</si>
  <si>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</si>
  <si>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</si>
  <si>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</si>
  <si>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</si>
  <si>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</si>
  <si>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</si>
  <si>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</si>
  <si>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</si>
  <si>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</si>
  <si>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</si>
  <si>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</si>
  <si>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</si>
  <si>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</si>
  <si>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</si>
  <si>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</si>
  <si>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</si>
  <si>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</si>
  <si>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</si>
  <si>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</si>
  <si>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</si>
  <si>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</si>
  <si>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</si>
  <si>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</si>
  <si>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</si>
  <si>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</si>
  <si>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</si>
  <si>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</si>
  <si>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</si>
  <si>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</si>
  <si>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</si>
  <si>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</si>
  <si>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</si>
  <si>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</si>
  <si>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</si>
  <si>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</si>
  <si>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</si>
  <si>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</si>
  <si>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</si>
  <si>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</si>
  <si>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</si>
  <si>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</si>
  <si>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</si>
  <si>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</si>
  <si>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</si>
  <si>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</si>
  <si>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</si>
  <si>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</si>
  <si>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</si>
  <si>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</si>
  <si>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</si>
  <si>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</si>
  <si>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</si>
  <si>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</si>
  <si>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</si>
  <si>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</si>
  <si>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</si>
  <si>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</si>
  <si>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</si>
  <si>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</si>
  <si>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</si>
  <si>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</si>
  <si>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</si>
  <si>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</si>
  <si>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</si>
  <si>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</si>
  <si>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</si>
  <si>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</si>
  <si>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</si>
  <si>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</si>
  <si>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</si>
  <si>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</si>
  <si>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</si>
  <si>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</si>
  <si>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</si>
  <si>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</si>
  <si>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</si>
  <si>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</si>
  <si>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</si>
  <si>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</si>
  <si>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</si>
  <si>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</si>
  <si>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</si>
  <si>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</si>
  <si>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</si>
  <si>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</si>
  <si>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</si>
  <si>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</si>
  <si>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</si>
  <si>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</si>
  <si>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</si>
  <si>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</si>
  <si>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</si>
  <si>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</si>
  <si>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</si>
  <si>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</si>
  <si>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</si>
  <si>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</si>
  <si>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</si>
  <si>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</si>
  <si>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</si>
  <si>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</si>
  <si>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</si>
  <si>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</si>
  <si>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</si>
  <si>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</si>
  <si>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</si>
  <si>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</si>
  <si>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</si>
  <si>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</si>
  <si>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</si>
  <si>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</si>
  <si>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</si>
  <si>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</si>
  <si>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</si>
  <si>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</si>
  <si>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</si>
  <si>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</si>
  <si>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</si>
  <si>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</si>
  <si>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</si>
  <si>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</si>
  <si>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</si>
  <si>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</si>
  <si>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</si>
  <si>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</si>
  <si>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</si>
  <si>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</si>
  <si>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</si>
  <si>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</si>
  <si>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</si>
  <si>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</si>
  <si>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</si>
  <si>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</si>
  <si>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</si>
  <si>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</si>
  <si>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</si>
  <si>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</si>
  <si>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</si>
  <si>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</si>
  <si>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</si>
  <si>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</si>
  <si>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</si>
  <si>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</si>
  <si>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</si>
  <si>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</si>
  <si>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</si>
  <si>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</si>
  <si>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</si>
  <si>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</si>
  <si>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</si>
  <si>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</si>
  <si>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</si>
  <si>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</si>
  <si>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</si>
  <si>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</si>
  <si>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</si>
  <si>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</si>
  <si>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</si>
  <si>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</si>
  <si>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</si>
  <si>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</si>
  <si>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</si>
  <si>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</si>
  <si>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</si>
  <si>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</si>
  <si>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</si>
  <si>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</si>
  <si>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</si>
  <si>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</si>
  <si>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</si>
  <si>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</si>
  <si>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</si>
  <si>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</si>
  <si>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</si>
  <si>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</si>
  <si>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</si>
  <si>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</si>
  <si>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</si>
  <si>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</si>
  <si>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</si>
  <si>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</si>
  <si>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</si>
  <si>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</si>
  <si>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</si>
  <si>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</si>
  <si>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</si>
  <si>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</si>
  <si>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</si>
  <si>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</si>
  <si>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</si>
  <si>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</si>
  <si>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</si>
  <si>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</si>
  <si>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</si>
  <si>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</si>
  <si>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</si>
  <si>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</si>
  <si>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</si>
  <si>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</si>
  <si>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</si>
  <si>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</si>
  <si>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</si>
  <si>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</si>
  <si>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</si>
  <si>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</si>
  <si>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</si>
  <si>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</si>
  <si>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</si>
  <si>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</si>
  <si>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</si>
  <si>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</si>
  <si>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</si>
  <si>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</si>
  <si>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</si>
  <si>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</si>
  <si>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</si>
  <si>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</si>
  <si>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</si>
  <si>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</si>
  <si>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</si>
  <si>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</si>
  <si>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</si>
  <si>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</si>
  <si>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</si>
  <si>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</si>
  <si>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</si>
  <si>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</si>
  <si>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</si>
  <si>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</si>
  <si>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</si>
  <si>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</si>
  <si>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</si>
  <si>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</si>
  <si>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</si>
  <si>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</si>
  <si>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</si>
  <si>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</si>
  <si>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</si>
  <si>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</si>
  <si>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</si>
  <si>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</si>
  <si>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</si>
  <si>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</si>
  <si>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</si>
  <si>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</si>
  <si>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</si>
  <si>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</si>
  <si>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</si>
  <si>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</si>
  <si>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</si>
  <si>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</si>
  <si>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</si>
  <si>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</si>
  <si>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</si>
  <si>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</si>
  <si>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</si>
  <si>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</si>
  <si>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</si>
  <si>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</si>
  <si>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</si>
  <si>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</si>
  <si>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</si>
  <si>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</si>
  <si>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</si>
  <si>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</si>
  <si>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</si>
  <si>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</si>
  <si>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</si>
  <si>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</si>
  <si>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</si>
  <si>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</si>
  <si>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</si>
  <si>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</si>
  <si>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</si>
  <si>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</si>
  <si>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</si>
  <si>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</si>
  <si>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</si>
  <si>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</si>
  <si>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</si>
  <si>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</si>
  <si>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</si>
  <si>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</si>
  <si>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</si>
  <si>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</si>
  <si>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</si>
  <si>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</si>
  <si>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</si>
  <si>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</si>
  <si>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</si>
  <si>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</si>
  <si>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</si>
  <si>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</si>
  <si>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</si>
  <si>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</si>
  <si>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</si>
  <si>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</si>
  <si>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</si>
  <si>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</si>
  <si>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</si>
  <si>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</si>
  <si>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</si>
  <si>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</si>
  <si>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</si>
  <si>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</si>
  <si>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</si>
  <si>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</si>
  <si>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</si>
  <si>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</si>
  <si>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</si>
  <si>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</si>
  <si>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</si>
  <si>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</si>
  <si>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</si>
  <si>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</si>
  <si>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</si>
  <si>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</si>
  <si>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</si>
  <si>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</si>
  <si>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</si>
  <si>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</si>
  <si>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</si>
  <si>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</si>
  <si>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</si>
  <si>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</si>
  <si>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</si>
  <si>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</si>
  <si>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</si>
  <si>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</si>
  <si>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</si>
  <si>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</si>
  <si>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</si>
  <si>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</si>
  <si>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</si>
  <si>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</si>
  <si>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</si>
  <si>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</si>
  <si>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</si>
  <si>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</si>
  <si>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</si>
  <si>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</si>
  <si>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</si>
  <si>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</si>
  <si>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</si>
  <si>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</si>
  <si>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</si>
  <si>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</si>
  <si>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</si>
  <si>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</si>
  <si>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</si>
  <si>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</si>
  <si>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</si>
  <si>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</si>
  <si>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</si>
  <si>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</si>
  <si>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</si>
  <si>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</si>
  <si>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</si>
  <si>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</si>
  <si>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</si>
  <si>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</si>
  <si>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</si>
  <si>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</si>
  <si>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</si>
  <si>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</si>
  <si>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</si>
  <si>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</si>
  <si>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</si>
  <si>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</si>
  <si>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</si>
  <si>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</si>
  <si>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</si>
  <si>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</si>
  <si>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</si>
  <si>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</si>
  <si>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</si>
  <si>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</si>
  <si>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</si>
  <si>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</si>
  <si>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</si>
  <si>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</si>
  <si>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</si>
  <si>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</si>
  <si>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</si>
  <si>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</si>
  <si>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</si>
  <si>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</si>
  <si>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</si>
  <si>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</si>
  <si>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</si>
  <si>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</si>
  <si>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</si>
  <si>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</si>
  <si>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</si>
  <si>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</si>
  <si>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</si>
  <si>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</si>
  <si>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</si>
  <si>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</si>
  <si>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</si>
  <si>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</si>
  <si>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</si>
  <si>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</si>
  <si>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</si>
  <si>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</si>
  <si>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</si>
  <si>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</si>
  <si>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</si>
  <si>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</si>
  <si>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</si>
  <si>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</si>
  <si>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</si>
  <si>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</si>
  <si>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</si>
  <si>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</si>
  <si>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</si>
  <si>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</si>
  <si>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</si>
  <si>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</si>
  <si>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</si>
  <si>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</si>
  <si>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</si>
  <si>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</si>
  <si>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</si>
  <si>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</si>
  <si>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</si>
  <si>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</si>
  <si>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</si>
  <si>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</si>
  <si>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</si>
  <si>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</si>
  <si>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</si>
  <si>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</si>
  <si>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</si>
  <si>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</si>
  <si>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</si>
  <si>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</si>
  <si>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</si>
  <si>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</si>
  <si>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</si>
  <si>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</si>
  <si>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</si>
  <si>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</si>
  <si>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</si>
  <si>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</si>
  <si>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</si>
  <si>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</si>
  <si>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</si>
  <si>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</si>
  <si>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</si>
  <si>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</si>
  <si>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</si>
  <si>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</si>
  <si>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</si>
  <si>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</si>
  <si>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</si>
  <si>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</si>
  <si>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</si>
  <si>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</si>
  <si>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</si>
  <si>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</si>
  <si>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</si>
  <si>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</si>
  <si>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</si>
  <si>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</si>
  <si>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</si>
  <si>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</si>
  <si>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</si>
  <si>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</si>
  <si>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</si>
  <si>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</si>
  <si>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</si>
  <si>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</si>
  <si>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</si>
  <si>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</si>
  <si>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</si>
  <si>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</si>
  <si>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</si>
  <si>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</si>
  <si>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</si>
  <si>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</si>
  <si>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</si>
  <si>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</si>
  <si>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</si>
  <si>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</si>
  <si>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</si>
  <si>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</si>
  <si>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</si>
  <si>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</si>
  <si>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</si>
  <si>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</si>
  <si>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</si>
  <si>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</si>
  <si>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</si>
  <si>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</si>
  <si>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</si>
  <si>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</si>
  <si>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</si>
  <si>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</si>
  <si>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</si>
  <si>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</si>
  <si>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</si>
  <si>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</si>
  <si>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</si>
  <si>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</si>
  <si>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</si>
  <si>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</si>
  <si>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</si>
  <si>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</si>
  <si>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</si>
  <si>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</si>
  <si>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</si>
  <si>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</si>
  <si>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</si>
  <si>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</si>
  <si>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</si>
  <si>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</si>
  <si>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</si>
  <si>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</si>
  <si>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</si>
  <si>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</si>
  <si>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</si>
  <si>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</si>
  <si>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</si>
  <si>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</si>
  <si>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</si>
  <si>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</si>
  <si>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</si>
  <si>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</si>
  <si>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</si>
  <si>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</si>
  <si>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</si>
  <si>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</si>
  <si>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</si>
  <si>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</si>
  <si>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</si>
  <si>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</si>
  <si>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</si>
  <si>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</si>
  <si>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</si>
  <si>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</si>
  <si>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</si>
  <si>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</si>
  <si>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</si>
  <si>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</si>
  <si>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</si>
  <si>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</si>
  <si>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</si>
  <si>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</si>
  <si>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</si>
  <si>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</si>
  <si>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</si>
  <si>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</si>
  <si>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</si>
  <si>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</si>
  <si>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</si>
  <si>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</si>
  <si>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</si>
  <si>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</si>
  <si>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</si>
  <si>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</si>
  <si>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</si>
  <si>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</si>
  <si>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</si>
  <si>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</si>
  <si>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</si>
  <si>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</si>
  <si>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</si>
  <si>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</si>
  <si>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</si>
  <si>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</si>
  <si>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</si>
  <si>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</si>
  <si>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</si>
  <si>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</si>
  <si>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</si>
  <si>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</si>
  <si>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</si>
  <si>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</si>
  <si>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</si>
  <si>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</si>
  <si>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</si>
  <si>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</si>
  <si>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</si>
  <si>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</si>
  <si>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</si>
  <si>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</si>
  <si>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</si>
  <si>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</si>
  <si>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</si>
  <si>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</si>
  <si>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</si>
  <si>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</si>
  <si>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</si>
  <si>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</si>
  <si>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</si>
  <si>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</si>
  <si>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</si>
  <si>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</si>
  <si>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</si>
  <si>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</si>
  <si>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</si>
  <si>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</si>
  <si>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</si>
  <si>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</si>
  <si>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</si>
  <si>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</si>
  <si>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</si>
  <si>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</si>
  <si>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</si>
  <si>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</si>
  <si>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</si>
  <si>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</si>
  <si>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</si>
  <si>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</si>
  <si>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</si>
  <si>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</si>
  <si>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</si>
  <si>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</si>
  <si>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</si>
  <si>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</si>
  <si>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</si>
  <si>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</si>
  <si>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</si>
  <si>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</si>
  <si>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</si>
  <si>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</si>
  <si>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</si>
  <si>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</si>
  <si>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</si>
  <si>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</si>
  <si>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</si>
  <si>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</si>
  <si>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</si>
  <si>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</si>
  <si>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</si>
  <si>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</si>
  <si>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</si>
  <si>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</si>
  <si>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</si>
  <si>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</si>
  <si>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</si>
  <si>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</si>
  <si>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</si>
  <si>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</si>
  <si>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</si>
  <si>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</si>
  <si>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</si>
  <si>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</si>
  <si>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</si>
  <si>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</si>
  <si>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</si>
  <si>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</si>
  <si>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</si>
  <si>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</si>
  <si>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</si>
  <si>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</si>
  <si>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</si>
  <si>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</si>
  <si>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</si>
  <si>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</si>
  <si>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</si>
  <si>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</si>
  <si>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</si>
  <si>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</si>
  <si>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</si>
  <si>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</si>
  <si>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</si>
  <si>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</si>
  <si>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</si>
  <si>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</si>
  <si>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</si>
  <si>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</si>
  <si>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</si>
  <si>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</si>
  <si>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</si>
  <si>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</si>
  <si>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</si>
  <si>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</si>
  <si>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</si>
  <si>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</si>
  <si>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</si>
  <si>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</si>
  <si>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</si>
  <si>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</si>
  <si>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</si>
  <si>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</si>
  <si>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</si>
  <si>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</si>
  <si>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</si>
  <si>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</si>
  <si>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</si>
  <si>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</si>
  <si>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</si>
  <si>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</si>
  <si>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</si>
  <si>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</si>
  <si>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</si>
  <si>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</si>
  <si>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</si>
  <si>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</si>
  <si>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</si>
  <si>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</si>
  <si>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</si>
  <si>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</si>
  <si>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</si>
  <si>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</si>
  <si>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</si>
  <si>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</si>
  <si>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</si>
  <si>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</si>
  <si>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</si>
  <si>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</si>
  <si>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</si>
  <si>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</si>
  <si>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</si>
  <si>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</si>
  <si>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</si>
  <si>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</si>
  <si>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</si>
  <si>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</si>
  <si>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</si>
  <si>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</si>
  <si>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</si>
  <si>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</si>
  <si>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</si>
  <si>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</si>
  <si>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</si>
  <si>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</si>
  <si>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</si>
  <si>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</si>
  <si>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</si>
  <si>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</si>
  <si>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</si>
  <si>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</si>
  <si>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</si>
  <si>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</si>
  <si>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</si>
  <si>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</si>
  <si>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</si>
  <si>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</si>
  <si>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</si>
  <si>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</si>
  <si>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</si>
  <si>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</si>
  <si>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</si>
  <si>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</si>
  <si>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</si>
  <si>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</si>
  <si>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</si>
  <si>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</si>
  <si>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</si>
  <si>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</si>
  <si>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</si>
  <si>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</si>
  <si>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</si>
  <si>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</si>
  <si>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</si>
  <si>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</si>
  <si>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</si>
  <si>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</si>
  <si>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</si>
  <si>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</si>
  <si>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</si>
  <si>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</si>
  <si>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</si>
  <si>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</si>
  <si>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</si>
  <si>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</si>
  <si>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</si>
  <si>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</si>
  <si>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</si>
  <si>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</si>
  <si>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</si>
  <si>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</si>
  <si>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</si>
  <si>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</si>
  <si>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</si>
  <si>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</si>
  <si>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</si>
  <si>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</si>
  <si>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</si>
  <si>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</si>
  <si>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</si>
  <si>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</si>
  <si>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</si>
  <si>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</si>
  <si>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</si>
  <si>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</si>
  <si>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</si>
  <si>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</si>
  <si>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</si>
  <si>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</si>
  <si>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</si>
  <si>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</si>
  <si>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</si>
  <si>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</si>
  <si>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</si>
  <si>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</si>
  <si>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</si>
  <si>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</si>
  <si>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</si>
  <si>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</si>
  <si>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</si>
  <si>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</si>
  <si>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</si>
  <si>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</si>
  <si>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</si>
  <si>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</si>
  <si>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</si>
  <si>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</si>
  <si>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</si>
  <si>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</si>
  <si>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</si>
  <si>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</si>
  <si>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</si>
  <si>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</si>
  <si>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</si>
  <si>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</si>
  <si>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</si>
  <si>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</si>
  <si>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</si>
  <si>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</si>
  <si>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</si>
  <si>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</si>
  <si>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</si>
  <si>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</si>
  <si>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</si>
  <si>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</si>
  <si>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</si>
  <si>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</si>
  <si>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</si>
  <si>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</si>
  <si>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</si>
  <si>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</si>
  <si>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</si>
  <si>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</si>
  <si>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</si>
  <si>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</si>
  <si>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</si>
  <si>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</si>
  <si>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</si>
  <si>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</si>
  <si>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</si>
  <si>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</si>
  <si>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</si>
  <si>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</si>
  <si>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</si>
  <si>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</si>
  <si>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</si>
  <si>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</si>
  <si>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</si>
  <si>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</si>
  <si>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</si>
  <si>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</si>
  <si>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</si>
  <si>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</si>
  <si>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</si>
  <si>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</si>
  <si>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</si>
  <si>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</si>
  <si>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</si>
  <si>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</si>
  <si>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</si>
  <si>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</si>
  <si>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</si>
  <si>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</si>
  <si>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</si>
  <si>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</si>
  <si>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</si>
  <si>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</si>
  <si>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</si>
  <si>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</si>
  <si>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</si>
  <si>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</si>
  <si>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</si>
  <si>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</si>
  <si>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</si>
  <si>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</si>
  <si>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</si>
  <si>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</si>
  <si>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</si>
  <si>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</si>
  <si>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</si>
  <si>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</si>
  <si>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</si>
  <si>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</si>
  <si>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</si>
  <si>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</si>
  <si>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</si>
  <si>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</si>
  <si>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</si>
  <si>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</si>
  <si>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</si>
  <si>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</si>
  <si>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</si>
  <si>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</si>
  <si>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</si>
  <si>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</si>
  <si>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</si>
  <si>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</si>
  <si>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</si>
  <si>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</si>
  <si>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</si>
  <si>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</si>
  <si>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</si>
  <si>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</si>
  <si>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</si>
  <si>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</si>
  <si>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</si>
  <si>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</si>
  <si>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</si>
  <si>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</si>
  <si>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</si>
  <si>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</si>
  <si>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</si>
  <si>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</si>
  <si>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</si>
  <si>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</si>
  <si>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</si>
  <si>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</si>
  <si>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</si>
  <si>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</si>
  <si>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</si>
  <si>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</si>
  <si>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</si>
  <si>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</si>
  <si>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</si>
  <si>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</si>
  <si>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</si>
  <si>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</si>
  <si>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</si>
  <si>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</si>
  <si>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</si>
  <si>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</si>
  <si>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</si>
  <si>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</si>
  <si>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</si>
  <si>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</si>
  <si>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</si>
  <si>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</si>
  <si>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</si>
  <si>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</si>
  <si>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</si>
  <si>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</si>
  <si>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</si>
  <si>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</si>
  <si>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</si>
  <si>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</si>
  <si>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</si>
  <si>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</si>
  <si>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</si>
  <si>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</si>
  <si>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</si>
  <si>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</si>
  <si>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</si>
  <si>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</si>
  <si>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</si>
  <si>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</si>
  <si>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</si>
  <si>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</si>
  <si>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</si>
  <si>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</si>
  <si>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</si>
  <si>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</si>
  <si>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</si>
  <si>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</si>
  <si>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</si>
  <si>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</si>
  <si>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</si>
  <si>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</si>
  <si>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</si>
  <si>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</si>
  <si>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</si>
  <si>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</si>
  <si>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</si>
  <si>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</si>
  <si>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</si>
  <si>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</si>
  <si>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</si>
  <si>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</si>
  <si>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</si>
  <si>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</si>
  <si>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</si>
  <si>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</si>
  <si>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</si>
  <si>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</si>
  <si>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</si>
  <si>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</si>
  <si>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</si>
  <si>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</si>
  <si>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</si>
  <si>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</si>
  <si>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</si>
  <si>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</si>
  <si>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</si>
  <si>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</si>
  <si>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</si>
  <si>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</si>
  <si>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</si>
  <si>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</si>
  <si>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</si>
  <si>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</si>
  <si>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</si>
  <si>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</si>
  <si>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</si>
  <si>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</si>
  <si>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</si>
  <si>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</si>
  <si>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</si>
  <si>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</si>
  <si>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</si>
  <si>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</si>
  <si>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</si>
  <si>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</si>
  <si>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</si>
  <si>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</si>
  <si>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</si>
  <si>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</si>
  <si>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</si>
  <si>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</si>
  <si>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</si>
  <si>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</si>
  <si>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</si>
  <si>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</si>
  <si>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</si>
  <si>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</si>
  <si>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</si>
  <si>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</si>
  <si>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</si>
  <si>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</si>
  <si>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</si>
  <si>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</si>
  <si>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</si>
  <si>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</si>
  <si>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</si>
  <si>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</si>
  <si>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</si>
  <si>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</si>
  <si>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</si>
  <si>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</si>
  <si>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</si>
  <si>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</si>
  <si>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</si>
  <si>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</si>
  <si>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</si>
  <si>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</si>
  <si>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</si>
  <si>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</si>
  <si>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</si>
  <si>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</si>
  <si>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</si>
  <si>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</si>
  <si>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</si>
  <si>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</si>
  <si>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</si>
  <si>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</si>
  <si>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</si>
  <si>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</si>
  <si>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</si>
  <si>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</si>
  <si>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</si>
  <si>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</si>
  <si>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</si>
  <si>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</si>
  <si>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</si>
  <si>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</si>
  <si>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</si>
  <si>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</si>
  <si>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</si>
  <si>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</si>
  <si>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</si>
  <si>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</si>
  <si>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</si>
  <si>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</si>
  <si>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</si>
  <si>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</si>
  <si>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</si>
  <si>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</si>
  <si>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</si>
  <si>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</si>
  <si>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</si>
  <si>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</si>
  <si>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</si>
  <si>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</si>
  <si>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</si>
  <si>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</si>
  <si>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</si>
  <si>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</si>
  <si>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</si>
  <si>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</si>
  <si>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</si>
  <si>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</si>
  <si>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</si>
  <si>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</si>
  <si>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</si>
  <si>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</si>
  <si>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</si>
  <si>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</si>
  <si>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</si>
  <si>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</si>
  <si>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</si>
  <si>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</si>
  <si>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</si>
  <si>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</si>
  <si>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</si>
  <si>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</si>
  <si>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</si>
  <si>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</si>
  <si>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</si>
  <si>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</si>
  <si>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</si>
  <si>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</si>
  <si>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</si>
  <si>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</si>
  <si>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</si>
  <si>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</si>
  <si>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</si>
  <si>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</si>
  <si>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</si>
  <si>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</si>
  <si>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</si>
  <si>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</si>
  <si>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</si>
  <si>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</si>
  <si>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</si>
  <si>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</si>
  <si>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</si>
  <si>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</si>
  <si>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</si>
  <si>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</si>
  <si>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</si>
  <si>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</si>
  <si>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</si>
  <si>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</si>
  <si>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</si>
  <si>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</si>
  <si>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</si>
  <si>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</si>
  <si>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</si>
  <si>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</si>
  <si>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</si>
  <si>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</si>
  <si>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</si>
  <si>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</si>
  <si>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</si>
  <si>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</si>
  <si>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</si>
  <si>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</si>
  <si>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</si>
  <si>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</si>
  <si>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</si>
  <si>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</si>
  <si>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</si>
  <si>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</si>
  <si>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</si>
  <si>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</si>
  <si>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</si>
  <si>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</si>
  <si>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</si>
  <si>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</si>
  <si>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</si>
  <si>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</si>
  <si>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</si>
  <si>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</si>
  <si>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</si>
  <si>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</si>
  <si>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</si>
  <si>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</si>
  <si>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</si>
  <si>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</si>
  <si>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</si>
  <si>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</si>
  <si>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</si>
  <si>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</si>
  <si>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</si>
  <si>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</si>
  <si>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</si>
  <si>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</si>
  <si>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</si>
  <si>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</si>
  <si>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</si>
  <si>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</si>
  <si>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</si>
  <si>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</si>
  <si>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</si>
  <si>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</si>
  <si>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</si>
  <si>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</si>
  <si>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</si>
  <si>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</si>
  <si>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</si>
  <si>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</si>
  <si>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</si>
  <si>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</si>
  <si>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</si>
  <si>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</si>
  <si>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</si>
  <si>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</si>
  <si>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</si>
  <si>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</si>
  <si>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</si>
  <si>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</si>
  <si>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</si>
  <si>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</si>
  <si>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</si>
  <si>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</si>
  <si>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</si>
  <si>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</si>
  <si>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</si>
  <si>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</si>
  <si>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</si>
  <si>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</si>
  <si>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</si>
  <si>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</si>
  <si>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</si>
  <si>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</si>
  <si>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</si>
  <si>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</si>
  <si>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</si>
  <si>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</si>
  <si>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</si>
  <si>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</si>
  <si>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</si>
  <si>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</si>
  <si>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</si>
  <si>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</si>
  <si>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</si>
  <si>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</si>
  <si>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</si>
  <si>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</si>
  <si>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</si>
  <si>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</si>
  <si>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</si>
  <si>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</si>
  <si>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</si>
  <si>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</si>
  <si>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</si>
  <si>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</si>
  <si>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</si>
  <si>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</si>
  <si>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</si>
  <si>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</si>
  <si>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</si>
  <si>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</si>
  <si>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</si>
  <si>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</si>
  <si>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</si>
  <si>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</si>
  <si>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</si>
  <si>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</si>
  <si>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</si>
  <si>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</si>
  <si>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</si>
  <si>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</si>
  <si>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</si>
  <si>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</si>
  <si>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</si>
  <si>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</si>
  <si>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</si>
  <si>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</si>
  <si>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</si>
  <si>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</si>
  <si>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</si>
  <si>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</si>
  <si>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</si>
  <si>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</si>
  <si>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</si>
  <si>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</si>
  <si>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</si>
  <si>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</si>
  <si>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</si>
  <si>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</si>
  <si>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</si>
  <si>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</si>
  <si>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</si>
  <si>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</si>
  <si>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</si>
  <si>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</si>
  <si>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</si>
  <si>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</si>
  <si>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</si>
  <si>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</si>
  <si>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</si>
  <si>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</si>
  <si>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</si>
  <si>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</si>
  <si>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</si>
  <si>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</si>
  <si>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</si>
  <si>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</si>
  <si>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</si>
  <si>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</si>
  <si>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</si>
  <si>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</si>
  <si>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</si>
  <si>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</si>
  <si>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</si>
  <si>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</si>
  <si>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</si>
  <si>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</si>
  <si>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</si>
  <si>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</si>
  <si>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</si>
  <si>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</si>
  <si>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</si>
  <si>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</si>
  <si>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</si>
  <si>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</si>
  <si>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</si>
  <si>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</si>
  <si>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</si>
  <si>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</si>
  <si>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</si>
  <si>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</si>
  <si>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</si>
  <si>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</si>
  <si>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</si>
  <si>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</si>
  <si>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</si>
  <si>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</si>
  <si>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</si>
  <si>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</si>
  <si>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</si>
  <si>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</si>
  <si>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</si>
  <si>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</si>
  <si>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</si>
  <si>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</si>
  <si>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</si>
  <si>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</si>
  <si>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</si>
  <si>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</si>
  <si>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</si>
  <si>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</si>
  <si>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</si>
  <si>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</si>
  <si>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</si>
  <si>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</si>
  <si>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</si>
  <si>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</si>
  <si>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</si>
  <si>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</si>
  <si>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</si>
  <si>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</si>
  <si>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</si>
  <si>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</si>
  <si>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</si>
  <si>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</si>
  <si>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</si>
  <si>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</si>
  <si>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</si>
  <si>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</si>
  <si>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</si>
  <si>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</si>
  <si>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</si>
  <si>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</si>
  <si>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</si>
  <si>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</si>
  <si>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</si>
  <si>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</si>
  <si>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</si>
  <si>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</si>
  <si>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</si>
  <si>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</si>
  <si>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</si>
  <si>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</si>
  <si>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</si>
  <si>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</si>
  <si>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</si>
  <si>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</si>
  <si>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</si>
  <si>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</si>
  <si>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</si>
  <si>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</si>
  <si>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</si>
  <si>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</si>
  <si>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</si>
  <si>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</si>
  <si>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</si>
  <si>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</si>
  <si>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</si>
  <si>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</si>
  <si>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</si>
  <si>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</si>
  <si>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</si>
  <si>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</si>
  <si>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</si>
  <si>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</si>
  <si>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</si>
  <si>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</si>
  <si>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</si>
  <si>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</si>
  <si>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</si>
  <si>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</si>
  <si>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</si>
  <si>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</si>
  <si>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</si>
  <si>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</si>
  <si>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</si>
  <si>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</si>
  <si>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</si>
  <si>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</si>
  <si>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</si>
  <si>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</si>
  <si>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</si>
  <si>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</si>
  <si>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</si>
  <si>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</si>
  <si>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</si>
  <si>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</si>
  <si>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</si>
  <si>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</si>
  <si>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</si>
  <si>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</si>
  <si>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</si>
  <si>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</si>
  <si>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</si>
  <si>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</si>
  <si>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</si>
  <si>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</si>
  <si>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</si>
  <si>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</si>
  <si>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</si>
  <si>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</si>
  <si>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</si>
  <si>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</si>
  <si>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</si>
  <si>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</si>
  <si>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</si>
  <si>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</si>
  <si>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</si>
  <si>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</si>
  <si>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</si>
  <si>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</si>
  <si>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</si>
  <si>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</si>
  <si>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</si>
  <si>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</si>
  <si>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</si>
  <si>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</si>
  <si>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</si>
  <si>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</si>
  <si>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</si>
  <si>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</si>
  <si>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</si>
  <si>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</si>
  <si>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</si>
  <si>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</si>
  <si>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</si>
  <si>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</si>
  <si>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</si>
  <si>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</si>
  <si>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</si>
  <si>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</si>
  <si>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</si>
  <si>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</si>
  <si>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</si>
  <si>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</si>
  <si>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</si>
  <si>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</si>
  <si>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</si>
  <si>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</si>
  <si>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</si>
  <si>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</si>
  <si>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</si>
  <si>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</si>
  <si>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</si>
  <si>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</si>
  <si>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</si>
  <si>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</si>
  <si>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</si>
  <si>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</si>
  <si>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</si>
  <si>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</si>
  <si>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</si>
  <si>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</si>
  <si>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</si>
  <si>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</si>
  <si>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</si>
  <si>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</si>
  <si>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</si>
  <si>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</si>
  <si>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</si>
  <si>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</si>
  <si>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</si>
  <si>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</si>
  <si>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</si>
  <si>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</si>
  <si>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</si>
  <si>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</si>
  <si>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</si>
  <si>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</si>
  <si>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</si>
  <si>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</si>
  <si>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</si>
  <si>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</si>
  <si>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</si>
  <si>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</si>
  <si>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</si>
  <si>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</si>
  <si>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</si>
  <si>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</si>
  <si>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</si>
  <si>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</si>
  <si>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</si>
  <si>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</si>
  <si>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</si>
  <si>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</si>
  <si>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</si>
  <si>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</si>
  <si>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</si>
  <si>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</si>
  <si>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</si>
  <si>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</si>
  <si>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</si>
  <si>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</si>
  <si>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</si>
  <si>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</si>
  <si>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</si>
  <si>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</si>
  <si>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</si>
  <si>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</si>
  <si>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</si>
  <si>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</si>
  <si>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</si>
  <si>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</si>
  <si>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</si>
  <si>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</si>
  <si>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</si>
  <si>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</si>
  <si>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</si>
  <si>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</si>
  <si>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</si>
  <si>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</si>
  <si>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</si>
  <si>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</si>
  <si>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</si>
  <si>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</si>
  <si>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</si>
  <si>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</si>
  <si>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</si>
  <si>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</si>
  <si>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</si>
  <si>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</si>
  <si>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</si>
  <si>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</si>
  <si>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</si>
  <si>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</si>
  <si>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</si>
  <si>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</si>
  <si>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</si>
  <si>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</si>
  <si>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</si>
  <si>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</si>
  <si>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</si>
  <si>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</si>
  <si>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</si>
  <si>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</si>
  <si>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</si>
  <si>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</si>
  <si>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</si>
  <si>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</si>
  <si>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</si>
  <si>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</si>
  <si>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</si>
  <si>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</si>
  <si>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</si>
  <si>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</si>
  <si>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</si>
  <si>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</si>
  <si>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</si>
  <si>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</si>
  <si>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</si>
  <si>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</si>
  <si>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</si>
  <si>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</si>
  <si>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</si>
  <si>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</si>
  <si>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</si>
  <si>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</si>
  <si>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</si>
  <si>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</si>
  <si>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</si>
  <si>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</si>
  <si>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</si>
  <si>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</si>
  <si>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</si>
  <si>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</si>
  <si>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</si>
  <si>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</si>
  <si>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</si>
  <si>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</si>
  <si>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</si>
  <si>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</si>
  <si>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</si>
  <si>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</si>
  <si>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</si>
  <si>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</si>
  <si>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</si>
  <si>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</si>
  <si>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</si>
  <si>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</si>
  <si>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</si>
  <si>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</si>
  <si>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</si>
  <si>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</si>
  <si>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</si>
  <si>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</si>
  <si>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</si>
  <si>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</si>
  <si>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</si>
  <si>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</si>
  <si>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</si>
  <si>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</si>
  <si>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</si>
  <si>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</si>
  <si>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</si>
  <si>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</si>
  <si>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</si>
  <si>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</si>
  <si>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</si>
  <si>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</si>
  <si>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</si>
  <si>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</si>
  <si>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</si>
  <si>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</si>
  <si>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</si>
  <si>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</si>
  <si>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</si>
  <si>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</si>
  <si>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</si>
  <si>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</si>
  <si>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</si>
  <si>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</si>
  <si>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</si>
  <si>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</si>
  <si>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</si>
  <si>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</si>
  <si>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</si>
  <si>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</si>
  <si>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</si>
  <si>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</si>
  <si>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</si>
  <si>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</si>
  <si>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</si>
  <si>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</si>
  <si>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</si>
  <si>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</si>
  <si>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</si>
  <si>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</si>
  <si>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</si>
  <si>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</si>
  <si>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</si>
  <si>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</si>
  <si>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</si>
  <si>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</si>
  <si>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</si>
  <si>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</si>
  <si>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</si>
  <si>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</si>
  <si>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</si>
  <si>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</si>
  <si>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</si>
  <si>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</si>
  <si>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</si>
  <si>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</si>
  <si>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</si>
  <si>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</si>
  <si>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</si>
  <si>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</si>
  <si>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</si>
  <si>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</si>
  <si>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</si>
  <si>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</si>
  <si>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</si>
  <si>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</si>
  <si>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</si>
  <si>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</si>
  <si>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</si>
  <si>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</si>
  <si>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</si>
  <si>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</si>
  <si>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</si>
  <si>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</si>
  <si>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</si>
  <si>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</si>
  <si>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</si>
  <si>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</si>
  <si>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</si>
  <si>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</si>
  <si>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</si>
  <si>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</si>
  <si>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</si>
  <si>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</si>
  <si>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</si>
  <si>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</si>
  <si>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</si>
  <si>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</si>
  <si>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</si>
  <si>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</si>
  <si>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</si>
  <si>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</si>
  <si>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</si>
  <si>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</si>
  <si>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</si>
  <si>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</si>
  <si>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</si>
  <si>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</si>
  <si>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</si>
  <si>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</si>
  <si>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</si>
  <si>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</si>
  <si>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</si>
  <si>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</si>
  <si>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</si>
  <si>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</si>
  <si>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</si>
  <si>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</si>
  <si>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</si>
  <si>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</si>
  <si>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</si>
  <si>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</si>
  <si>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</si>
  <si>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</si>
  <si>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</si>
  <si>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</si>
  <si>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</si>
  <si>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</si>
  <si>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</si>
  <si>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</si>
  <si>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</si>
  <si>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</si>
  <si>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</si>
  <si>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</si>
  <si>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</si>
  <si>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</si>
  <si>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</si>
  <si>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</si>
  <si>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</si>
  <si>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</si>
  <si>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</si>
  <si>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</si>
  <si>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</si>
  <si>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</si>
  <si>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</si>
  <si>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</si>
  <si>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</si>
  <si>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</si>
  <si>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</si>
  <si>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</si>
  <si>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</si>
  <si>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</si>
  <si>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</si>
  <si>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</si>
  <si>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</si>
  <si>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</si>
  <si>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</si>
  <si>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</si>
  <si>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</si>
  <si>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</si>
  <si>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</si>
  <si>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</si>
  <si>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</si>
  <si>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</si>
  <si>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</si>
  <si>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</si>
  <si>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</si>
  <si>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</si>
  <si>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</si>
  <si>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</si>
  <si>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</si>
  <si>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</si>
  <si>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</si>
  <si>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</si>
  <si>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</si>
  <si>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</si>
  <si>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</si>
  <si>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</si>
  <si>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</si>
  <si>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</si>
  <si>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</si>
  <si>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</si>
  <si>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</si>
  <si>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</si>
  <si>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</si>
  <si>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</si>
  <si>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</si>
  <si>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</si>
  <si>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</si>
  <si>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</si>
  <si>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</si>
  <si>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</si>
  <si>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</si>
  <si>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</si>
  <si>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</si>
  <si>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</si>
  <si>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</si>
  <si>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</si>
  <si>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</si>
  <si>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</si>
  <si>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</si>
  <si>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</si>
  <si>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</si>
  <si>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</si>
  <si>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</si>
  <si>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</si>
  <si>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</si>
  <si>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</si>
  <si>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</si>
  <si>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</si>
  <si>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</si>
  <si>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</si>
  <si>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</si>
  <si>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</si>
  <si>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</si>
  <si>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</si>
  <si>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</si>
  <si>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</si>
  <si>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</si>
  <si>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</si>
  <si>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</si>
  <si>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</si>
  <si>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</si>
  <si>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</si>
  <si>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</si>
  <si>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</si>
  <si>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</si>
  <si>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</si>
  <si>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</si>
  <si>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</si>
  <si>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</si>
  <si>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</si>
  <si>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</si>
  <si>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</si>
  <si>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</si>
  <si>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</si>
  <si>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</si>
  <si>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</si>
  <si>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</si>
  <si>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</si>
  <si>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</si>
  <si>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</si>
  <si>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</si>
  <si>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</si>
  <si>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</si>
  <si>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</si>
  <si>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</si>
  <si>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</si>
  <si>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</si>
  <si>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</si>
  <si>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</si>
  <si>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</si>
  <si>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</si>
  <si>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</si>
  <si>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</si>
  <si>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</si>
  <si>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</si>
  <si>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</si>
  <si>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</si>
  <si>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</si>
  <si>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</si>
  <si>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</si>
  <si>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</si>
  <si>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</si>
  <si>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</si>
  <si>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</si>
  <si>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</si>
  <si>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</si>
  <si>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</si>
  <si>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</si>
  <si>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</si>
  <si>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</si>
  <si>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</si>
  <si>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</si>
  <si>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</si>
  <si>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</si>
  <si>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</si>
  <si>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</si>
  <si>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</si>
  <si>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</si>
  <si>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</si>
  <si>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</si>
  <si>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</si>
  <si>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</si>
  <si>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</si>
  <si>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</si>
  <si>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</si>
  <si>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</si>
  <si>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</si>
  <si>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</si>
  <si>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</si>
  <si>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</si>
  <si>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</si>
  <si>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</si>
  <si>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</si>
  <si>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</si>
  <si>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</si>
  <si>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</si>
  <si>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</si>
  <si>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</si>
  <si>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</si>
  <si>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</si>
  <si>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</si>
  <si>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</si>
  <si>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</si>
  <si>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</si>
  <si>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</si>
  <si>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</si>
  <si>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</si>
  <si>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</si>
  <si>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</si>
  <si>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</si>
  <si>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</si>
  <si>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</si>
  <si>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</si>
  <si>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</si>
  <si>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</si>
  <si>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</si>
  <si>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</si>
  <si>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</si>
  <si>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</si>
  <si>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</si>
  <si>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</si>
  <si>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</si>
  <si>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</si>
  <si>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</si>
  <si>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</si>
  <si>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</si>
  <si>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</si>
  <si>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</si>
  <si>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</si>
  <si>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</si>
  <si>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</si>
  <si>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</si>
  <si>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</si>
  <si>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</si>
  <si>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</si>
  <si>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</si>
  <si>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</si>
  <si>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</si>
  <si>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</si>
  <si>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</si>
  <si>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</si>
  <si>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</si>
  <si>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</si>
  <si>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</si>
  <si>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</si>
  <si>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</si>
  <si>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</si>
  <si>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</si>
  <si>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</si>
  <si>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</si>
  <si>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</si>
  <si>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</si>
  <si>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</si>
  <si>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</si>
  <si>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</si>
  <si>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</si>
  <si>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</si>
  <si>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</si>
  <si>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</si>
  <si>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</si>
  <si>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</si>
  <si>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</si>
  <si>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</si>
  <si>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</si>
  <si>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</si>
  <si>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</si>
  <si>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</si>
  <si>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</si>
  <si>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</si>
  <si>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</si>
  <si>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</si>
  <si>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</si>
  <si>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</si>
  <si>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</si>
  <si>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</si>
  <si>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</si>
  <si>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</si>
  <si>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</si>
  <si>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</si>
  <si>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</si>
  <si>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</si>
  <si>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</si>
  <si>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</si>
  <si>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</si>
  <si>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</si>
  <si>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</si>
  <si>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</si>
  <si>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</si>
  <si>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</si>
  <si>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</si>
  <si>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</si>
  <si>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</si>
  <si>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</si>
  <si>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</si>
  <si>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</si>
  <si>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</si>
  <si>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</si>
  <si>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</si>
  <si>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</si>
  <si>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</si>
  <si>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</si>
  <si>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</si>
  <si>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</si>
  <si>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</si>
  <si>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</si>
  <si>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</si>
  <si>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</si>
  <si>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</si>
  <si>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</si>
  <si>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</si>
  <si>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</si>
  <si>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</si>
  <si>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</si>
  <si>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</si>
  <si>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</si>
  <si>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</si>
  <si>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</si>
  <si>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</si>
  <si>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</si>
  <si>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</si>
  <si>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</si>
  <si>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</si>
  <si>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</si>
  <si>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</si>
  <si>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</si>
  <si>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</si>
  <si>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</si>
  <si>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</si>
  <si>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</si>
  <si>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</si>
  <si>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</si>
  <si>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</si>
  <si>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</si>
  <si>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</si>
  <si>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</si>
  <si>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</si>
  <si>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</si>
  <si>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</si>
  <si>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</si>
  <si>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</si>
  <si>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</si>
  <si>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</si>
  <si>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</si>
  <si>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</si>
  <si>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</si>
  <si>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</si>
  <si>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</si>
  <si>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</si>
  <si>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</si>
  <si>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</si>
  <si>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</si>
  <si>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</si>
  <si>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</si>
  <si>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</si>
  <si>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</si>
  <si>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</si>
  <si>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</si>
  <si>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</si>
  <si>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</si>
  <si>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</si>
  <si>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</si>
  <si>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</si>
  <si>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</si>
  <si>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</si>
  <si>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</si>
  <si>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</si>
  <si>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</si>
  <si>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</si>
  <si>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</si>
  <si>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</si>
  <si>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</si>
  <si>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</si>
  <si>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</si>
  <si>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</si>
  <si>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</si>
  <si>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</si>
  <si>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</si>
  <si>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</si>
  <si>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</si>
  <si>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</si>
  <si>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</si>
  <si>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</si>
  <si>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</si>
  <si>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</si>
  <si>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</si>
  <si>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</si>
  <si>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</si>
  <si>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</si>
  <si>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</si>
  <si>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</si>
  <si>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</si>
  <si>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</si>
  <si>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</si>
  <si>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</si>
  <si>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</si>
  <si>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</si>
  <si>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</si>
  <si>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</si>
  <si>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</si>
  <si>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</si>
  <si>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</si>
  <si>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</si>
  <si>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</si>
  <si>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</si>
  <si>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</si>
  <si>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</si>
  <si>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</si>
  <si>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</si>
  <si>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</si>
  <si>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</si>
  <si>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</si>
  <si>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</si>
  <si>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</si>
  <si>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</si>
  <si>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</si>
  <si>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</si>
  <si>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</si>
  <si>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</si>
  <si>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</si>
  <si>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</si>
  <si>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</si>
  <si>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</si>
  <si>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</si>
  <si>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</si>
  <si>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</si>
  <si>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</si>
  <si>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</si>
  <si>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</si>
  <si>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</si>
  <si>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</si>
  <si>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</si>
  <si>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</si>
  <si>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</si>
  <si>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</si>
  <si>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</si>
  <si>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</si>
  <si>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</si>
  <si>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</si>
  <si>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</si>
  <si>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</si>
  <si>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</si>
  <si>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</si>
  <si>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</si>
  <si>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</si>
  <si>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</si>
  <si>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</si>
  <si>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</si>
  <si>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</si>
  <si>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</si>
  <si>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</si>
  <si>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</si>
  <si>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</si>
  <si>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</si>
  <si>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</si>
  <si>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</si>
  <si>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</si>
  <si>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</si>
  <si>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</si>
  <si>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</si>
  <si>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</si>
  <si>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</si>
  <si>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</si>
  <si>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</si>
  <si>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</si>
  <si>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</si>
  <si>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</si>
  <si>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</si>
  <si>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</si>
  <si>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</si>
  <si>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</si>
  <si>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</si>
  <si>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</si>
  <si>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</si>
  <si>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</si>
  <si>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</si>
  <si>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</si>
  <si>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</si>
  <si>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</si>
  <si>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</si>
  <si>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</si>
  <si>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</si>
  <si>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</si>
  <si>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</si>
  <si>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</si>
  <si>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</si>
  <si>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</si>
  <si>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</si>
  <si>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</si>
  <si>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</si>
  <si>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</si>
  <si>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</si>
  <si>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</si>
  <si>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</si>
  <si>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</si>
  <si>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</si>
  <si>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</si>
  <si>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</si>
  <si>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</si>
  <si>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</si>
  <si>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</si>
  <si>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</si>
  <si>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</si>
  <si>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</si>
  <si>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</si>
  <si>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</si>
  <si>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</si>
  <si>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</si>
  <si>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</si>
  <si>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</si>
  <si>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</si>
  <si>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</si>
  <si>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</si>
  <si>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</si>
  <si>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</si>
  <si>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</si>
  <si>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</si>
  <si>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</si>
  <si>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</si>
  <si>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</si>
  <si>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</si>
  <si>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</si>
  <si>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</si>
  <si>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</si>
  <si>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</si>
  <si>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</si>
  <si>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</si>
  <si>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</si>
  <si>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</si>
  <si>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</si>
  <si>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</si>
  <si>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</si>
  <si>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</si>
  <si>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</si>
  <si>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</si>
  <si>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</si>
  <si>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</si>
  <si>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</si>
  <si>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</si>
  <si>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</si>
  <si>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</si>
  <si>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</si>
  <si>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</si>
  <si>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</si>
  <si>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</si>
  <si>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</si>
  <si>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</si>
  <si>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</si>
  <si>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</si>
  <si>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</si>
  <si>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</si>
  <si>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</si>
  <si>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</si>
  <si>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</si>
  <si>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</si>
  <si>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</si>
  <si>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</si>
  <si>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</si>
  <si>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</si>
  <si>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</si>
  <si>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</si>
  <si>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</si>
  <si>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</si>
  <si>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</si>
  <si>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</si>
  <si>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</si>
  <si>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</si>
  <si>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</si>
  <si>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</si>
  <si>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</si>
  <si>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</si>
  <si>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</si>
  <si>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</si>
  <si>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</si>
  <si>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</si>
  <si>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</si>
  <si>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</si>
  <si>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</si>
  <si>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</si>
  <si>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</si>
  <si>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</si>
  <si>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</si>
  <si>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</si>
  <si>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</si>
  <si>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</si>
  <si>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</si>
  <si>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</si>
  <si>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</si>
  <si>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</si>
  <si>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</si>
  <si>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</si>
  <si>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</si>
  <si>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</si>
  <si>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</si>
  <si>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</si>
  <si>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</si>
  <si>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</si>
  <si>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</si>
  <si>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</si>
  <si>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</si>
  <si>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</si>
  <si>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</si>
  <si>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</si>
  <si>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</si>
  <si>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</si>
  <si>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</si>
  <si>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</si>
  <si>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</si>
  <si>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</si>
  <si>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</si>
  <si>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</si>
  <si>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</si>
  <si>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</si>
  <si>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</si>
  <si>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</si>
  <si>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</si>
  <si>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</si>
  <si>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</si>
  <si>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</si>
  <si>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</si>
  <si>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</si>
  <si>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</si>
  <si>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</si>
  <si>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</si>
  <si>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</si>
  <si>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</si>
  <si>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</si>
  <si>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</si>
  <si>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</si>
  <si>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</si>
  <si>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</si>
  <si>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</si>
  <si>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</si>
  <si>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</si>
  <si>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</si>
  <si>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</si>
  <si>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</si>
  <si>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</si>
  <si>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</si>
  <si>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</si>
  <si>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</si>
  <si>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</si>
  <si>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</si>
  <si>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</si>
  <si>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</si>
  <si>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</si>
  <si>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</si>
  <si>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</si>
  <si>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</si>
  <si>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</si>
  <si>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</si>
  <si>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</si>
  <si>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</si>
  <si>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</si>
  <si>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</si>
  <si>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</si>
  <si>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</si>
  <si>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</si>
  <si>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</si>
  <si>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</si>
  <si>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</si>
  <si>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</si>
  <si>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</si>
  <si>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</si>
  <si>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</si>
  <si>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</si>
  <si>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</si>
  <si>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</si>
  <si>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</si>
  <si>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</si>
  <si>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</si>
  <si>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</si>
  <si>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</si>
  <si>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</si>
  <si>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</si>
  <si>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</si>
  <si>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</si>
  <si>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</si>
  <si>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</si>
  <si>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</si>
  <si>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</si>
  <si>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</si>
  <si>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</si>
  <si>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</si>
  <si>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</si>
  <si>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</si>
  <si>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</si>
  <si>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</si>
  <si>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</si>
  <si>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</si>
  <si>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</si>
  <si>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</si>
  <si>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</si>
  <si>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</si>
  <si>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</si>
  <si>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</si>
  <si>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</si>
  <si>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</si>
  <si>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</si>
  <si>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</si>
  <si>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</si>
  <si>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</si>
  <si>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</si>
  <si>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</si>
  <si>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</si>
  <si>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</si>
  <si>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</si>
  <si>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</si>
  <si>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</si>
  <si>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</si>
  <si>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</si>
  <si>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</si>
  <si>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</si>
  <si>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</si>
  <si>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</si>
  <si>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</si>
  <si>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</si>
  <si>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</si>
  <si>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</si>
  <si>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</si>
  <si>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</si>
  <si>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</si>
  <si>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</si>
  <si>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</si>
  <si>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</si>
  <si>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</si>
  <si>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</si>
  <si>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</si>
  <si>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</si>
  <si>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</si>
  <si>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</si>
  <si>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</si>
  <si>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</si>
  <si>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</si>
  <si>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</si>
  <si>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</si>
  <si>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</si>
  <si>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</si>
  <si>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</si>
  <si>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</si>
  <si>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</si>
  <si>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</si>
  <si>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</si>
  <si>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</si>
  <si>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</si>
  <si>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</si>
  <si>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</si>
  <si>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</si>
  <si>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</si>
  <si>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</si>
  <si>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</si>
  <si>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</si>
  <si>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</si>
  <si>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</si>
  <si>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</si>
  <si>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</si>
  <si>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</si>
  <si>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</si>
  <si>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</si>
  <si>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</si>
  <si>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</si>
  <si>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</si>
  <si>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</si>
  <si>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</si>
  <si>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</si>
  <si>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</si>
  <si>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</si>
  <si>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</si>
  <si>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</si>
  <si>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</si>
  <si>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</si>
  <si>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</si>
  <si>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</si>
  <si>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</si>
  <si>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</si>
  <si>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</si>
  <si>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</si>
  <si>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</si>
  <si>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</si>
  <si>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</si>
  <si>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</si>
  <si>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</si>
  <si>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</si>
  <si>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</si>
  <si>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</si>
  <si>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</si>
  <si>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</si>
  <si>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</si>
  <si>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</si>
  <si>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</si>
  <si>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</si>
  <si>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</si>
  <si>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</si>
  <si>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</si>
  <si>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</si>
  <si>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</si>
  <si>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</si>
  <si>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</si>
  <si>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</si>
  <si>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</si>
  <si>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</si>
  <si>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</si>
  <si>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</si>
  <si>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</si>
  <si>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</si>
  <si>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</si>
  <si>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</si>
  <si>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</si>
  <si>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</si>
  <si>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</si>
  <si>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</si>
  <si>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</si>
  <si>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</si>
  <si>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</si>
  <si>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</si>
  <si>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</si>
  <si>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</si>
  <si>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</si>
  <si>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</si>
  <si>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</si>
  <si>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</si>
  <si>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</si>
  <si>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</si>
  <si>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</si>
  <si>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</si>
  <si>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</si>
  <si>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</si>
  <si>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</si>
  <si>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</si>
  <si>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</si>
  <si>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</si>
  <si>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</si>
  <si>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</si>
  <si>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</si>
  <si>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</si>
  <si>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</si>
  <si>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</si>
  <si>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</si>
  <si>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</si>
  <si>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</si>
  <si>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</si>
  <si>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</si>
  <si>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</si>
  <si>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</si>
  <si>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</si>
  <si>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</si>
  <si>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</si>
  <si>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</si>
  <si>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</si>
  <si>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</si>
  <si>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</si>
  <si>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</si>
  <si>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</si>
  <si>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</si>
  <si>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</si>
  <si>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</si>
  <si>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</si>
  <si>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</si>
  <si>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</si>
  <si>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</si>
  <si>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</si>
  <si>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</si>
  <si>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</si>
  <si>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</si>
  <si>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</si>
  <si>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</si>
  <si>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</si>
  <si>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</si>
  <si>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</si>
  <si>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</si>
  <si>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</si>
  <si>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</si>
  <si>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</si>
  <si>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</si>
  <si>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</si>
  <si>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</si>
  <si>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</si>
  <si>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</si>
  <si>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</si>
  <si>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</si>
  <si>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</si>
  <si>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</si>
  <si>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</si>
  <si>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</si>
  <si>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</si>
  <si>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</si>
  <si>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</si>
  <si>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</si>
  <si>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</si>
  <si>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</si>
  <si>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</si>
  <si>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</si>
  <si>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</si>
  <si>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</si>
  <si>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</si>
  <si>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</si>
  <si>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</si>
  <si>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</si>
  <si>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</si>
  <si>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</si>
  <si>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</si>
  <si>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</si>
  <si>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</si>
  <si>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</si>
  <si>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</si>
  <si>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</si>
  <si>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</si>
  <si>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</si>
  <si>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</si>
  <si>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</si>
  <si>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</si>
  <si>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</si>
  <si>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</si>
  <si>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</si>
  <si>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</si>
  <si>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</si>
  <si>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</si>
  <si>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</si>
  <si>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</si>
  <si>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</si>
  <si>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</si>
  <si>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</si>
  <si>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</si>
  <si>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</si>
  <si>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</si>
  <si>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</si>
  <si>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</si>
  <si>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</si>
  <si>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</si>
  <si>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</si>
  <si>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</si>
  <si>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</si>
  <si>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</si>
  <si>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</si>
  <si>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</si>
  <si>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</si>
  <si>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</si>
  <si>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</si>
  <si>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</si>
  <si>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</si>
  <si>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</si>
  <si>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</si>
  <si>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</si>
  <si>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</si>
  <si>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</si>
  <si>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</si>
  <si>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</si>
  <si>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</si>
  <si>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</si>
  <si>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</si>
  <si>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</si>
  <si>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</si>
  <si>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</si>
  <si>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</si>
  <si>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</si>
  <si>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</si>
  <si>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</si>
  <si>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</si>
  <si>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</si>
  <si>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</si>
  <si>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</si>
  <si>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</si>
  <si>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</si>
  <si>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</si>
  <si>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</si>
  <si>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</si>
  <si>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</si>
  <si>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</si>
  <si>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</si>
  <si>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</si>
  <si>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</si>
  <si>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</si>
  <si>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</si>
  <si>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</si>
  <si>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</si>
  <si>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</si>
  <si>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</si>
  <si>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</si>
  <si>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</si>
  <si>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</si>
  <si>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</si>
  <si>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</si>
  <si>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</si>
  <si>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</si>
  <si>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</si>
  <si>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</si>
  <si>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</si>
  <si>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</si>
  <si>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</si>
  <si>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</si>
  <si>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</si>
  <si>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</si>
  <si>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</si>
  <si>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</si>
  <si>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</si>
  <si>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</si>
  <si>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</si>
  <si>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</si>
  <si>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</si>
  <si>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</si>
  <si>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</si>
  <si>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</si>
  <si>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</si>
  <si>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</si>
  <si>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</si>
  <si>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</si>
  <si>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</si>
  <si>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</si>
  <si>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</si>
  <si>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</si>
  <si>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</si>
  <si>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</si>
  <si>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</si>
  <si>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</si>
  <si>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</si>
  <si>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</si>
  <si>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</si>
  <si>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</si>
  <si>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</si>
  <si>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</si>
  <si>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</si>
  <si>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</si>
  <si>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</si>
  <si>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</si>
  <si>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</si>
  <si>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</si>
  <si>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</si>
  <si>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</si>
  <si>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</si>
  <si>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</si>
  <si>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</si>
  <si>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</si>
  <si>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</si>
  <si>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</si>
  <si>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</si>
  <si>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</si>
  <si>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</si>
  <si>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</si>
  <si>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</si>
  <si>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</si>
  <si>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</si>
  <si>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</si>
  <si>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</si>
  <si>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</si>
  <si>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</si>
  <si>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</si>
  <si>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</si>
  <si>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</si>
  <si>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</si>
  <si>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</si>
  <si>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</si>
  <si>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</si>
  <si>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</si>
  <si>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</si>
  <si>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</si>
  <si>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</si>
  <si>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</si>
  <si>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</si>
  <si>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</si>
  <si>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</si>
  <si>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</si>
  <si>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</si>
  <si>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</si>
  <si>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</si>
  <si>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</si>
  <si>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</si>
  <si>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</si>
  <si>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</si>
  <si>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</si>
  <si>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</si>
  <si>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</si>
  <si>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</si>
  <si>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</si>
  <si>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</si>
  <si>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</si>
  <si>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</si>
  <si>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</si>
  <si>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</si>
  <si>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</si>
  <si>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</si>
  <si>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</si>
  <si>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</si>
  <si>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</si>
  <si>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</si>
  <si>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</si>
  <si>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</si>
  <si>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</si>
  <si>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</si>
  <si>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</si>
  <si>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</si>
  <si>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</si>
  <si>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</si>
  <si>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</si>
  <si>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</si>
  <si>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</si>
  <si>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</si>
  <si>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</si>
  <si>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</si>
  <si>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</si>
  <si>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</si>
  <si>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</si>
  <si>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</si>
  <si>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</si>
  <si>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</si>
  <si>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</si>
  <si>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</si>
  <si>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</si>
  <si>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</si>
  <si>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</si>
  <si>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</si>
  <si>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</si>
  <si>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</si>
  <si>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</si>
  <si>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</si>
  <si>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</si>
  <si>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</si>
  <si>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</si>
  <si>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</si>
  <si>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</si>
  <si>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</si>
  <si>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</si>
  <si>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</si>
  <si>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</si>
  <si>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</si>
  <si>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</si>
  <si>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</si>
  <si>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</si>
  <si>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</si>
  <si>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</si>
  <si>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</si>
  <si>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</si>
  <si>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</si>
  <si>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</si>
  <si>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</si>
  <si>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</si>
  <si>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</si>
  <si>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</si>
  <si>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</si>
  <si>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</si>
  <si>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</si>
  <si>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</si>
  <si>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</si>
  <si>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</si>
  <si>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</si>
  <si>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</si>
  <si>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</si>
  <si>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</si>
  <si>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</si>
  <si>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</si>
  <si>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</si>
  <si>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</si>
  <si>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</si>
  <si>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</si>
  <si>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</si>
  <si>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</si>
  <si>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</si>
  <si>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</si>
  <si>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</si>
  <si>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</si>
  <si>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</si>
  <si>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</si>
  <si>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</si>
  <si>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</si>
  <si>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</si>
  <si>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</si>
  <si>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</si>
  <si>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</si>
  <si>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</si>
  <si>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</si>
  <si>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</si>
  <si>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</si>
  <si>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</si>
  <si>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</si>
  <si>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</si>
  <si>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</si>
  <si>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</si>
  <si>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</si>
  <si>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</si>
  <si>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</si>
  <si>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</si>
  <si>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</si>
  <si>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</si>
  <si>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</si>
  <si>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</si>
  <si>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</si>
  <si>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</si>
  <si>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</si>
  <si>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</si>
  <si>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</si>
  <si>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</si>
  <si>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</si>
  <si>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</si>
  <si>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</si>
  <si>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</si>
  <si>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</si>
  <si>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</si>
  <si>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</si>
  <si>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</si>
  <si>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</si>
  <si>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</si>
  <si>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</si>
  <si>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</si>
  <si>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</si>
  <si>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</si>
  <si>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</si>
  <si>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</si>
  <si>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</si>
  <si>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</si>
  <si>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</si>
  <si>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</si>
  <si>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</si>
  <si>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</si>
  <si>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</si>
  <si>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</si>
  <si>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</si>
  <si>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</si>
  <si>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</si>
  <si>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</si>
  <si>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</si>
  <si>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</si>
  <si>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</si>
  <si>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</si>
  <si>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</si>
  <si>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</si>
  <si>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</si>
  <si>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</si>
  <si>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</si>
  <si>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</si>
  <si>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</si>
  <si>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</si>
  <si>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</si>
  <si>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</si>
  <si>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</si>
  <si>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</si>
  <si>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</si>
  <si>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</si>
  <si>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</si>
  <si>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</si>
  <si>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</si>
  <si>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</si>
  <si>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</si>
  <si>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</si>
  <si>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</si>
  <si>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</si>
  <si>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</si>
  <si>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</si>
  <si>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</si>
  <si>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</si>
  <si>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</si>
  <si>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</si>
  <si>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</si>
  <si>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</si>
  <si>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</si>
  <si>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</si>
  <si>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</si>
  <si>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</si>
  <si>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</si>
  <si>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</si>
  <si>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</si>
  <si>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</si>
  <si>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</si>
  <si>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</si>
  <si>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</si>
  <si>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</si>
  <si>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</si>
  <si>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</si>
  <si>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</si>
  <si>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</si>
  <si>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</si>
  <si>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</si>
  <si>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</si>
  <si>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</si>
  <si>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</si>
  <si>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</si>
  <si>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</si>
  <si>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</si>
  <si>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</si>
  <si>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</si>
  <si>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</si>
  <si>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</si>
  <si>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</si>
  <si>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</si>
  <si>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</si>
  <si>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</si>
  <si>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</si>
  <si>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</si>
  <si>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</si>
  <si>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</si>
  <si>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</si>
  <si>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</si>
  <si>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</si>
  <si>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</si>
  <si>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</si>
  <si>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</si>
  <si>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</si>
  <si>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</si>
  <si>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</si>
  <si>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</si>
  <si>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</si>
  <si>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</si>
  <si>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</si>
  <si>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</si>
  <si>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</si>
  <si>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</si>
  <si>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</si>
  <si>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</si>
  <si>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</si>
  <si>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</si>
  <si>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</si>
  <si>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</si>
  <si>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</si>
  <si>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</si>
  <si>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</si>
  <si>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</si>
  <si>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</si>
  <si>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</si>
  <si>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</si>
  <si>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</si>
  <si>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</si>
  <si>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</si>
  <si>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</si>
  <si>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</si>
  <si>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</si>
  <si>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</si>
  <si>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</si>
  <si>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</si>
  <si>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</si>
  <si>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</si>
  <si>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</si>
  <si>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</si>
  <si>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</si>
  <si>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</si>
  <si>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</si>
  <si>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</si>
  <si>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</si>
  <si>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</si>
  <si>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</si>
  <si>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</si>
  <si>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</si>
  <si>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</si>
  <si>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</si>
  <si>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</si>
  <si>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</si>
  <si>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</si>
  <si>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</si>
  <si>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</si>
  <si>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</si>
  <si>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</si>
  <si>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</si>
  <si>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</si>
  <si>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</si>
  <si>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</si>
  <si>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</si>
  <si>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</si>
  <si>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</si>
  <si>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</si>
  <si>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</si>
  <si>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</si>
  <si>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</si>
  <si>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</si>
  <si>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</si>
  <si>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</si>
  <si>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</si>
  <si>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</si>
  <si>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</si>
  <si>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</si>
  <si>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</si>
  <si>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</si>
  <si>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</si>
  <si>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</si>
  <si>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</si>
  <si>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</si>
  <si>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</si>
  <si>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</si>
  <si>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</si>
  <si>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</si>
  <si>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</si>
  <si>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</si>
  <si>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</si>
  <si>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</si>
  <si>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</si>
  <si>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</si>
  <si>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</si>
  <si>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</si>
  <si>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</si>
  <si>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</si>
  <si>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</si>
  <si>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</si>
  <si>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</si>
  <si>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</si>
  <si>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</si>
  <si>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</si>
  <si>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</si>
  <si>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</si>
  <si>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</si>
  <si>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</si>
  <si>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</si>
  <si>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</si>
  <si>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</si>
  <si>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</si>
  <si>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</si>
  <si>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</si>
  <si>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</si>
  <si>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</si>
  <si>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</si>
  <si>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</si>
  <si>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</si>
  <si>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</si>
  <si>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</si>
  <si>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</si>
  <si>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</si>
  <si>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</si>
  <si>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</si>
  <si>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</si>
  <si>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</si>
  <si>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</si>
  <si>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</si>
  <si>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</si>
  <si>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</si>
  <si>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</si>
  <si>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</si>
  <si>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</si>
  <si>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</si>
  <si>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</si>
  <si>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</si>
  <si>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</si>
  <si>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</si>
  <si>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</si>
  <si>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</si>
  <si>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</si>
  <si>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</si>
  <si>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</si>
  <si>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</si>
  <si>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</si>
  <si>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</si>
  <si>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</si>
  <si>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</si>
  <si>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</si>
  <si>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</si>
  <si>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</si>
  <si>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</si>
  <si>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</si>
  <si>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</si>
  <si>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</si>
  <si>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</si>
  <si>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</si>
  <si>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</si>
  <si>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</si>
  <si>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</si>
  <si>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</si>
  <si>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</si>
  <si>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</si>
  <si>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</si>
  <si>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</si>
  <si>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</si>
  <si>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</si>
  <si>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</si>
  <si>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</si>
  <si>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</si>
  <si>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</si>
  <si>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</si>
  <si>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</si>
  <si>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</si>
  <si>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</si>
  <si>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</si>
  <si>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</si>
  <si>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</si>
  <si>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</si>
  <si>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</si>
  <si>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</si>
  <si>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</si>
  <si>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</si>
  <si>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</si>
  <si>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</si>
  <si>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</si>
  <si>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</si>
  <si>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</si>
  <si>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</si>
  <si>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</si>
  <si>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</si>
  <si>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</si>
  <si>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</si>
  <si>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</si>
  <si>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</si>
  <si>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</si>
  <si>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</si>
  <si>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</si>
  <si>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</si>
  <si>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</si>
  <si>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</si>
  <si>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</si>
  <si>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</si>
  <si>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</si>
  <si>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</si>
  <si>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</si>
  <si>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</si>
  <si>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</si>
  <si>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</si>
  <si>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</si>
  <si>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</si>
  <si>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</si>
  <si>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</si>
  <si>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</si>
  <si>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</si>
  <si>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</si>
  <si>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</si>
  <si>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</si>
  <si>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</si>
  <si>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</si>
  <si>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</si>
  <si>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</si>
  <si>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</si>
  <si>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</si>
  <si>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</si>
  <si>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</si>
  <si>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</si>
  <si>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</si>
  <si>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</si>
  <si>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</si>
  <si>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</si>
  <si>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</si>
  <si>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</si>
  <si>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</si>
  <si>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</si>
  <si>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</si>
  <si>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</si>
  <si>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</si>
  <si>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</si>
  <si>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</si>
  <si>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</si>
  <si>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</si>
  <si>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</si>
  <si>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</si>
  <si>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</si>
  <si>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</si>
  <si>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</si>
  <si>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</si>
  <si>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</si>
  <si>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</si>
  <si>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</si>
  <si>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</si>
  <si>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</si>
  <si>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</si>
  <si>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</si>
  <si>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</si>
  <si>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</si>
  <si>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</si>
  <si>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</si>
  <si>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</si>
  <si>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</si>
  <si>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</si>
  <si>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</si>
  <si>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</si>
  <si>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</si>
  <si>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</si>
  <si>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</si>
  <si>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</si>
  <si>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</si>
  <si>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</si>
  <si>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</si>
  <si>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</si>
  <si>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</si>
  <si>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</si>
  <si>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</si>
  <si>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</si>
  <si>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</si>
  <si>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</si>
  <si>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</si>
  <si>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</si>
  <si>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</si>
  <si>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</si>
  <si>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</si>
  <si>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</si>
  <si>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</si>
  <si>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</si>
  <si>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</si>
  <si>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</si>
  <si>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</si>
  <si>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</si>
  <si>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</si>
  <si>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</si>
  <si>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</si>
  <si>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</si>
  <si>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</si>
  <si>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</si>
  <si>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</si>
  <si>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</si>
  <si>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</si>
  <si>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</si>
  <si>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</si>
  <si>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</si>
  <si>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</si>
  <si>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</si>
  <si>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</si>
  <si>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</si>
  <si>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</si>
  <si>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</si>
  <si>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</si>
  <si>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</si>
  <si>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</si>
  <si>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</si>
  <si>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</si>
  <si>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</si>
  <si>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</si>
  <si>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</si>
  <si>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</si>
  <si>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</si>
  <si>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</si>
  <si>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</si>
  <si>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</si>
  <si>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</si>
  <si>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</si>
  <si>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</si>
  <si>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</si>
  <si>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</si>
  <si>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</si>
  <si>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</si>
  <si>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</si>
  <si>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</si>
  <si>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</si>
  <si>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</si>
  <si>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</si>
  <si>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</si>
  <si>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</si>
  <si>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</si>
  <si>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</si>
  <si>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</si>
  <si>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</si>
  <si>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</si>
  <si>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</si>
  <si>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</si>
  <si>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</si>
  <si>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</si>
  <si>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</si>
  <si>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</si>
  <si>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</si>
  <si>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</si>
  <si>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</si>
  <si>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</si>
  <si>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</si>
  <si>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</si>
  <si>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</si>
  <si>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</si>
  <si>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</si>
  <si>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</si>
  <si>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</si>
  <si>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</si>
  <si>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</si>
  <si>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</si>
  <si>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</si>
  <si>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</si>
  <si>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</si>
  <si>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</si>
  <si>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</si>
  <si>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</si>
  <si>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</si>
  <si>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</si>
  <si>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</si>
  <si>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</si>
  <si>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</si>
  <si>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</si>
  <si>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</si>
  <si>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</si>
  <si>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</si>
  <si>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</si>
  <si>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</si>
  <si>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</si>
  <si>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</si>
  <si>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</si>
  <si>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</si>
  <si>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</si>
  <si>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</si>
  <si>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</si>
  <si>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</si>
  <si>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</si>
  <si>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</si>
  <si>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</si>
  <si>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</si>
  <si>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</si>
  <si>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</si>
  <si>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</si>
  <si>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</si>
  <si>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</si>
  <si>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</si>
  <si>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</si>
  <si>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</si>
  <si>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</si>
  <si>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</si>
  <si>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</si>
  <si>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</si>
  <si>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</si>
  <si>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</si>
  <si>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</si>
  <si>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</si>
  <si>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</si>
  <si>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</si>
  <si>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</si>
  <si>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</si>
  <si>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</si>
  <si>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</si>
  <si>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</si>
  <si>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</si>
  <si>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</si>
  <si>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</si>
  <si>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</si>
  <si>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</si>
  <si>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</si>
  <si>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</si>
  <si>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</si>
  <si>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</si>
  <si>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</si>
  <si>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</si>
  <si>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</si>
  <si>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</si>
  <si>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</si>
  <si>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</si>
  <si>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</si>
  <si>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</si>
  <si>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</si>
  <si>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</si>
  <si>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</si>
  <si>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</si>
  <si>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</si>
  <si>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</si>
  <si>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</si>
  <si>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</si>
  <si>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</si>
  <si>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</si>
  <si>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</si>
  <si>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</si>
  <si>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</si>
  <si>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</si>
  <si>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</si>
  <si>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</si>
  <si>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</si>
  <si>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</si>
  <si>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</si>
  <si>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</si>
  <si>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</si>
  <si>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</si>
  <si>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</si>
  <si>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</si>
  <si>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</si>
  <si>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</si>
  <si>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</si>
  <si>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</si>
  <si>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</si>
  <si>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</si>
  <si>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</si>
  <si>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</si>
  <si>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</si>
  <si>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</si>
  <si>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</si>
  <si>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</si>
  <si>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</si>
  <si>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</si>
  <si>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</si>
  <si>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</si>
  <si>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</si>
  <si>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</si>
  <si>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</si>
  <si>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</si>
  <si>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</si>
  <si>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</si>
  <si>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</si>
  <si>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</si>
  <si>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</si>
  <si>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</si>
  <si>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</si>
  <si>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</si>
  <si>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</si>
  <si>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</si>
  <si>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</si>
  <si>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</si>
  <si>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</si>
  <si>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</si>
  <si>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</si>
  <si>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</si>
  <si>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</si>
  <si>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</si>
  <si>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</si>
  <si>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</si>
  <si>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</si>
  <si>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</si>
  <si>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</si>
  <si>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</si>
  <si>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</si>
  <si>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</si>
  <si>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</si>
  <si>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</si>
  <si>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</si>
  <si>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</si>
  <si>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</si>
  <si>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</si>
  <si>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</si>
  <si>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</si>
  <si>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</si>
  <si>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</si>
  <si>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</si>
  <si>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</si>
  <si>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</si>
  <si>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</si>
  <si>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</si>
  <si>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</si>
  <si>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</si>
  <si>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</si>
  <si>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</si>
  <si>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</si>
  <si>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</si>
  <si>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</si>
  <si>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</si>
  <si>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</si>
  <si>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</si>
  <si>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</si>
  <si>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</si>
  <si>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</si>
  <si>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</si>
  <si>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</si>
  <si>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</si>
  <si>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</si>
  <si>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</si>
  <si>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</si>
  <si>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</si>
  <si>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</si>
  <si>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</si>
  <si>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</si>
  <si>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</si>
  <si>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</si>
  <si>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</si>
  <si>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</si>
  <si>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</si>
  <si>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</si>
  <si>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</si>
  <si>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</si>
  <si>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</si>
  <si>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</si>
  <si>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</si>
  <si>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</si>
  <si>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</si>
  <si>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</si>
  <si>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</si>
  <si>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</si>
  <si>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</si>
  <si>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</si>
  <si>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</si>
  <si>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</si>
  <si>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</si>
  <si>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</si>
  <si>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</si>
  <si>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</si>
  <si>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</si>
  <si>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</si>
  <si>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</si>
  <si>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</si>
  <si>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</si>
  <si>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</si>
  <si>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</si>
  <si>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</si>
  <si>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</si>
  <si>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</si>
  <si>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</si>
  <si>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</si>
  <si>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</si>
  <si>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</si>
  <si>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</si>
  <si>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</si>
  <si>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</si>
  <si>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</si>
  <si>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</si>
  <si>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</si>
  <si>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</si>
  <si>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</si>
  <si>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</si>
  <si>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</si>
  <si>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</si>
  <si>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</si>
  <si>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</si>
  <si>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</si>
  <si>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</si>
  <si>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</si>
  <si>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</si>
  <si>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</si>
  <si>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</si>
  <si>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</si>
  <si>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</si>
  <si>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</si>
  <si>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</si>
  <si>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</si>
  <si>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</si>
  <si>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</si>
  <si>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</si>
  <si>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</si>
  <si>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</si>
  <si>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</si>
  <si>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</si>
  <si>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</si>
  <si>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</si>
  <si>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</si>
  <si>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</si>
  <si>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</si>
  <si>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</si>
  <si>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</si>
  <si>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</si>
  <si>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</si>
  <si>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</si>
  <si>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</si>
  <si>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</si>
  <si>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</si>
  <si>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</si>
  <si>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</si>
  <si>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</si>
  <si>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</si>
  <si>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</si>
  <si>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</si>
  <si>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</si>
  <si>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</si>
  <si>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</si>
  <si>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</si>
  <si>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</si>
  <si>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</si>
  <si>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</si>
  <si>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</si>
  <si>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</si>
  <si>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</si>
  <si>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</si>
  <si>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</si>
  <si>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</si>
  <si>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</si>
  <si>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</si>
  <si>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</si>
  <si>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</si>
  <si>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</si>
  <si>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</si>
  <si>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</si>
  <si>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</si>
  <si>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</si>
  <si>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</si>
  <si>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</si>
  <si>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</si>
  <si>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</si>
  <si>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</si>
  <si>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</si>
  <si>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</si>
  <si>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</si>
  <si>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</si>
  <si>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</si>
  <si>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</si>
  <si>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</si>
  <si>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</si>
  <si>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</si>
  <si>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</si>
  <si>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</si>
  <si>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</si>
  <si>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</si>
  <si>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</si>
  <si>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</si>
  <si>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</si>
  <si>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</si>
  <si>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</si>
  <si>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</si>
  <si>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</si>
  <si>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</si>
  <si>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</si>
  <si>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</si>
  <si>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</si>
  <si>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</si>
  <si>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</si>
  <si>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</si>
  <si>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</si>
  <si>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</si>
  <si>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</si>
  <si>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</si>
  <si>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</si>
  <si>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</si>
  <si>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</si>
  <si>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</si>
  <si>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</si>
  <si>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</si>
  <si>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</si>
  <si>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</si>
  <si>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</si>
  <si>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</si>
  <si>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</si>
  <si>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</si>
  <si>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</si>
  <si>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</si>
  <si>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</si>
  <si>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</si>
  <si>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</si>
  <si>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</si>
  <si>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</si>
  <si>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</si>
  <si>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</si>
  <si>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</si>
  <si>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</si>
  <si>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</si>
  <si>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</si>
  <si>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</si>
  <si>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</si>
  <si>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</si>
  <si>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</si>
  <si>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</si>
  <si>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</si>
  <si>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</si>
  <si>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</si>
  <si>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</si>
  <si>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</si>
  <si>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</si>
  <si>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</si>
  <si>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</si>
  <si>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</si>
  <si>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</si>
  <si>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</si>
  <si>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</si>
  <si>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</si>
  <si>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</si>
  <si>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</si>
  <si>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</si>
  <si>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</si>
  <si>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</si>
  <si>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</si>
  <si>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</si>
  <si>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</si>
  <si>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</si>
  <si>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</si>
  <si>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</si>
  <si>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</si>
  <si>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</si>
  <si>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</si>
  <si>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</si>
  <si>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</si>
  <si>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</si>
  <si>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</si>
  <si>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</si>
  <si>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</si>
  <si>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</si>
  <si>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</si>
  <si>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</si>
  <si>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</si>
  <si>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</si>
  <si>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</si>
  <si>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</si>
  <si>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</si>
  <si>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</si>
  <si>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</si>
  <si>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</si>
  <si>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</si>
  <si>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</si>
  <si>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</si>
  <si>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</si>
  <si>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</si>
  <si>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</si>
  <si>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</si>
  <si>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</si>
  <si>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</si>
  <si>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</si>
  <si>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</si>
  <si>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</si>
  <si>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</si>
  <si>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</si>
  <si>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</si>
  <si>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</si>
  <si>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</si>
  <si>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</si>
  <si>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</si>
  <si>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</si>
  <si>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</si>
  <si>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</si>
  <si>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</si>
  <si>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</si>
  <si>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</si>
  <si>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</si>
  <si>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</si>
  <si>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</si>
  <si>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</si>
  <si>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</si>
  <si>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</si>
  <si>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</si>
  <si>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</si>
  <si>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</si>
  <si>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</si>
  <si>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</si>
  <si>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</si>
  <si>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</si>
  <si>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</si>
  <si>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</si>
  <si>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</si>
  <si>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</si>
  <si>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</si>
  <si>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</si>
  <si>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</si>
  <si>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</si>
  <si>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</si>
  <si>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</si>
  <si>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</si>
  <si>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</si>
  <si>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</si>
  <si>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</si>
  <si>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</si>
  <si>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</si>
  <si>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</si>
  <si>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</si>
  <si>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</si>
  <si>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</si>
  <si>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</si>
  <si>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</si>
  <si>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</si>
  <si>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</si>
  <si>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</si>
  <si>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</si>
  <si>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</si>
  <si>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</si>
  <si>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</si>
  <si>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</si>
  <si>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</si>
  <si>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</si>
  <si>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</si>
  <si>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</si>
  <si>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</si>
  <si>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</si>
  <si>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</si>
  <si>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</si>
  <si>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</si>
  <si>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</si>
  <si>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</si>
  <si>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</si>
  <si>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</si>
  <si>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</si>
  <si>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</si>
  <si>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</si>
  <si>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</si>
  <si>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</si>
  <si>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</si>
  <si>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</si>
  <si>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</si>
  <si>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</si>
  <si>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</si>
  <si>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</si>
  <si>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</si>
  <si>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</si>
  <si>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</si>
  <si>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</si>
  <si>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</si>
  <si>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</si>
  <si>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</si>
  <si>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</si>
  <si>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</si>
  <si>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</si>
  <si>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</si>
  <si>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</si>
  <si>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</si>
  <si>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</si>
  <si>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</si>
  <si>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</si>
  <si>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</si>
  <si>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</si>
  <si>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</si>
  <si>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</si>
  <si>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</si>
  <si>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</si>
  <si>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</si>
  <si>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</si>
  <si>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</si>
  <si>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</si>
  <si>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</si>
  <si>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</si>
  <si>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</si>
  <si>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</si>
  <si>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</si>
  <si>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</si>
  <si>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</si>
  <si>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</si>
  <si>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</si>
  <si>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</si>
  <si>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</si>
  <si>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</si>
  <si>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</si>
  <si>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</si>
  <si>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</si>
  <si>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</si>
  <si>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</si>
  <si>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</si>
  <si>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</si>
  <si>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</si>
  <si>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</si>
  <si>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</si>
  <si>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</si>
  <si>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</si>
  <si>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</si>
  <si>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</si>
  <si>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</si>
  <si>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</si>
  <si>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</si>
  <si>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</si>
  <si>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</si>
  <si>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</si>
  <si>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</si>
  <si>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</si>
  <si>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</si>
  <si>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</si>
  <si>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</si>
  <si>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</si>
  <si>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</si>
  <si>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</si>
  <si>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</si>
  <si>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</si>
  <si>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</si>
  <si>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</si>
  <si>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</si>
  <si>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</si>
  <si>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</si>
  <si>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</si>
  <si>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</si>
  <si>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</si>
  <si>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</si>
  <si>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</si>
  <si>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</si>
  <si>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</si>
  <si>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</si>
  <si>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</si>
  <si>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</si>
  <si>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</si>
  <si>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</si>
  <si>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</si>
  <si>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</si>
  <si>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</si>
  <si>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</si>
  <si>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</si>
  <si>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</si>
  <si>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</si>
  <si>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</si>
  <si>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</si>
  <si>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</si>
  <si>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</si>
  <si>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</si>
  <si>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</si>
  <si>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</si>
  <si>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</si>
  <si>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</si>
  <si>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</si>
  <si>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</si>
  <si>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</si>
  <si>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</si>
  <si>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</si>
  <si>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</si>
  <si>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</si>
  <si>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</si>
  <si>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</si>
  <si>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</si>
  <si>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</si>
  <si>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</si>
  <si>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</si>
  <si>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</si>
  <si>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</si>
  <si>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</si>
  <si>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</si>
  <si>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</si>
  <si>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</si>
  <si>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</si>
  <si>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</si>
  <si>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</si>
  <si>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</si>
  <si>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</si>
  <si>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</si>
  <si>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</si>
  <si>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</si>
  <si>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</si>
  <si>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</si>
  <si>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</si>
  <si>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</si>
  <si>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</si>
  <si>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</si>
  <si>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</si>
  <si>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</si>
  <si>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</si>
  <si>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</si>
  <si>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</si>
  <si>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</si>
  <si>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</si>
  <si>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</si>
  <si>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</si>
  <si>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</si>
  <si>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</si>
  <si>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</si>
  <si>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</si>
  <si>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</si>
  <si>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</si>
  <si>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</si>
  <si>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</si>
  <si>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</si>
  <si>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</si>
  <si>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</si>
  <si>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</si>
  <si>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</si>
  <si>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</si>
  <si>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</si>
  <si>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</si>
  <si>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</si>
  <si>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</si>
  <si>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</si>
  <si>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</si>
  <si>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</si>
  <si>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</si>
  <si>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</si>
  <si>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</si>
  <si>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</si>
  <si>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</si>
  <si>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</si>
  <si>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</si>
  <si>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</si>
  <si>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</si>
  <si>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</si>
  <si>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</si>
  <si>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</si>
  <si>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</si>
  <si>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</si>
  <si>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</si>
  <si>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</si>
  <si>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</si>
  <si>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</si>
  <si>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</si>
  <si>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</si>
  <si>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</si>
  <si>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</si>
  <si>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</si>
  <si>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</si>
  <si>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</si>
  <si>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</si>
  <si>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</si>
  <si>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</si>
  <si>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</si>
  <si>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</si>
  <si>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</si>
  <si>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</si>
  <si>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</si>
  <si>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</si>
  <si>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</si>
  <si>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</si>
  <si>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</si>
  <si>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</si>
  <si>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</si>
  <si>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</si>
  <si>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</si>
  <si>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</si>
  <si>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</si>
  <si>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</si>
  <si>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</si>
  <si>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</si>
  <si>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</si>
  <si>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</si>
  <si>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</si>
  <si>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</si>
  <si>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</si>
  <si>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</si>
  <si>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</si>
  <si>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</si>
  <si>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</si>
  <si>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</si>
  <si>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</si>
  <si>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</si>
  <si>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</si>
  <si>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</si>
  <si>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</si>
  <si>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</si>
  <si>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</si>
  <si>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</si>
  <si>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</si>
  <si>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</si>
  <si>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</si>
  <si>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</si>
  <si>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</si>
  <si>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</si>
  <si>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</si>
  <si>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</si>
  <si>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</si>
  <si>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</si>
  <si>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</si>
  <si>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</si>
  <si>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</si>
  <si>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</si>
  <si>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</si>
  <si>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</si>
  <si>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</si>
  <si>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</si>
  <si>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</si>
  <si>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</si>
  <si>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</si>
  <si>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</si>
  <si>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</si>
  <si>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</si>
  <si>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</si>
  <si>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</si>
  <si>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</si>
  <si>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</si>
  <si>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</si>
  <si>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</si>
  <si>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</si>
  <si>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</si>
  <si>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</si>
  <si>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</si>
  <si>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</si>
  <si>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</si>
  <si>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</si>
  <si>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</si>
  <si>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</si>
  <si>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</si>
  <si>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</si>
  <si>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</si>
  <si>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</si>
  <si>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</si>
  <si>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</si>
  <si>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</si>
  <si>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</si>
  <si>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</si>
  <si>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</si>
  <si>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</si>
  <si>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</si>
  <si>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</si>
  <si>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</si>
  <si>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</si>
  <si>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</si>
  <si>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</si>
  <si>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</si>
  <si>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</si>
  <si>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</si>
  <si>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</si>
  <si>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</si>
  <si>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</si>
  <si>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</si>
  <si>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</si>
  <si>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</si>
  <si>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</si>
  <si>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</si>
  <si>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</si>
  <si>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</si>
  <si>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</si>
  <si>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</si>
  <si>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</si>
  <si>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</si>
  <si>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</si>
  <si>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</si>
  <si>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</si>
  <si>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</si>
  <si>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</si>
  <si>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</si>
  <si>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</si>
  <si>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</si>
  <si>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</si>
  <si>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</si>
  <si>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</si>
  <si>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</si>
  <si>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</si>
  <si>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</si>
  <si>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</si>
  <si>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</si>
  <si>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</si>
  <si>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</si>
  <si>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</si>
  <si>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</si>
  <si>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</si>
  <si>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</si>
  <si>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</si>
  <si>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</si>
  <si>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</si>
  <si>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</si>
  <si>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</si>
  <si>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</si>
  <si>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</si>
  <si>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</si>
  <si>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</si>
  <si>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</si>
  <si>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</si>
  <si>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</si>
  <si>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</si>
  <si>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</si>
  <si>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</si>
  <si>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</si>
  <si>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</si>
  <si>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</si>
  <si>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</si>
  <si>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</si>
  <si>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</si>
  <si>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</si>
  <si>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</si>
  <si>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</si>
  <si>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</si>
  <si>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</si>
  <si>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</si>
  <si>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</si>
  <si>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</si>
  <si>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</si>
  <si>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</si>
  <si>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</si>
  <si>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</si>
  <si>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</si>
  <si>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</si>
  <si>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</si>
  <si>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</si>
  <si>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</si>
  <si>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</si>
  <si>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</si>
  <si>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</si>
  <si>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</si>
  <si>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</si>
  <si>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</si>
  <si>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</si>
  <si>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</si>
  <si>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</si>
  <si>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</si>
  <si>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</si>
  <si>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</si>
  <si>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</si>
  <si>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</si>
  <si>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</si>
  <si>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</si>
  <si>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</si>
  <si>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</si>
  <si>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</si>
  <si>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</si>
  <si>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</si>
  <si>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</si>
  <si>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</si>
  <si>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</si>
  <si>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</si>
  <si>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</si>
  <si>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</si>
  <si>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</si>
  <si>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</si>
  <si>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</si>
  <si>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</si>
  <si>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</si>
  <si>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</si>
  <si>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</si>
  <si>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</si>
  <si>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</si>
  <si>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</si>
  <si>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</si>
  <si>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</si>
  <si>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</si>
  <si>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</si>
  <si>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</si>
  <si>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</si>
  <si>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</si>
  <si>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</si>
  <si>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</si>
  <si>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</si>
  <si>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</si>
  <si>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</si>
  <si>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</si>
  <si>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</si>
  <si>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</si>
  <si>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</si>
  <si>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</si>
  <si>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</si>
  <si>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</si>
  <si>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</si>
  <si>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</si>
  <si>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</si>
  <si>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</si>
  <si>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</si>
  <si>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</si>
  <si>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</si>
  <si>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</si>
  <si>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</si>
  <si>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</si>
  <si>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</si>
  <si>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</si>
  <si>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</si>
  <si>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</si>
  <si>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</si>
  <si>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</si>
  <si>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</si>
  <si>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</si>
  <si>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</si>
  <si>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</si>
  <si>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</si>
  <si>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</si>
  <si>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</si>
  <si>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</si>
  <si>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</si>
  <si>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</si>
  <si>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</si>
  <si>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</si>
  <si>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</si>
  <si>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</si>
  <si>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</si>
  <si>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</si>
  <si>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</si>
  <si>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</si>
  <si>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</si>
  <si>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</si>
  <si>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</si>
  <si>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</si>
  <si>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</si>
  <si>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</si>
  <si>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</si>
  <si>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</si>
  <si>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</si>
  <si>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</si>
  <si>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</si>
  <si>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</si>
  <si>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</si>
  <si>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</si>
  <si>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</si>
  <si>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</si>
  <si>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</si>
  <si>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</si>
  <si>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</si>
  <si>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</si>
  <si>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</si>
  <si>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</si>
  <si>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</si>
  <si>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</si>
  <si>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</si>
  <si>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</si>
  <si>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</si>
  <si>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</si>
  <si>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</si>
  <si>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</si>
  <si>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</si>
  <si>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</si>
  <si>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</si>
  <si>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</si>
  <si>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</si>
  <si>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</si>
  <si>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</si>
  <si>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</si>
  <si>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</si>
  <si>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</si>
  <si>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</si>
  <si>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</si>
  <si>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</si>
  <si>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</si>
  <si>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</si>
  <si>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</si>
  <si>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</si>
  <si>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</si>
  <si>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</si>
  <si>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</si>
  <si>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</si>
  <si>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</si>
  <si>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</si>
  <si>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</si>
  <si>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</si>
  <si>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</si>
  <si>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</si>
  <si>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</si>
  <si>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</si>
  <si>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</si>
  <si>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</si>
  <si>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</si>
  <si>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</si>
  <si>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</si>
  <si>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</si>
  <si>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</si>
  <si>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</si>
  <si>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</si>
  <si>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</si>
  <si>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</si>
  <si>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</si>
  <si>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</si>
  <si>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</si>
  <si>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</si>
  <si>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</si>
  <si>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</si>
  <si>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</si>
  <si>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</si>
  <si>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</si>
  <si>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</si>
  <si>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</si>
  <si>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</si>
  <si>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</si>
  <si>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</si>
  <si>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</si>
  <si>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</si>
  <si>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</si>
  <si>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</si>
  <si>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</si>
  <si>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</si>
  <si>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</si>
  <si>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</si>
  <si>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</si>
  <si>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</si>
  <si>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</si>
  <si>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</si>
  <si>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</si>
  <si>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</si>
  <si>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</si>
  <si>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</si>
  <si>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</si>
  <si>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</si>
  <si>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</si>
  <si>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</si>
  <si>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</si>
  <si>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</si>
  <si>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</si>
  <si>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</si>
  <si>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</si>
  <si>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</si>
  <si>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</si>
  <si>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</si>
  <si>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</si>
  <si>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</si>
  <si>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</si>
  <si>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</si>
  <si>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</si>
  <si>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</si>
  <si>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</si>
  <si>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</si>
  <si>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</si>
  <si>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</si>
  <si>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</si>
  <si>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</si>
  <si>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</si>
  <si>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</si>
  <si>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</si>
  <si>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</si>
  <si>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</si>
  <si>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</si>
  <si>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</si>
  <si>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</si>
  <si>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</si>
  <si>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</si>
  <si>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</si>
  <si>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</si>
  <si>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</si>
  <si>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</si>
  <si>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</si>
  <si>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</si>
  <si>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</si>
  <si>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</si>
  <si>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</si>
  <si>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</si>
  <si>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</si>
  <si>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</si>
  <si>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</si>
  <si>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</si>
  <si>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</si>
  <si>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</si>
  <si>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</si>
  <si>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</si>
  <si>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</si>
  <si>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</si>
  <si>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</si>
  <si>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</si>
  <si>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</si>
  <si>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</si>
  <si>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</si>
  <si>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</si>
  <si>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</si>
  <si>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</si>
  <si>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</si>
  <si>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</si>
  <si>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</si>
  <si>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</si>
  <si>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</si>
  <si>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</si>
  <si>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</si>
  <si>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</si>
  <si>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</si>
  <si>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</si>
  <si>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</si>
  <si>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</si>
  <si>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</si>
  <si>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</si>
  <si>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</si>
  <si>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</si>
  <si>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</si>
  <si>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</si>
  <si>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</si>
  <si>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</si>
  <si>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</si>
  <si>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</si>
  <si>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</si>
  <si>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</si>
  <si>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</si>
  <si>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</si>
  <si>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</si>
  <si>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</si>
  <si>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</si>
  <si>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</si>
  <si>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</si>
  <si>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</si>
  <si>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</si>
  <si>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</si>
  <si>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</si>
  <si>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</si>
  <si>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</si>
  <si>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</si>
  <si>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</si>
  <si>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</si>
  <si>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</si>
  <si>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</si>
  <si>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</si>
  <si>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</si>
  <si>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</si>
  <si>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</si>
  <si>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</si>
  <si>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</si>
  <si>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</si>
  <si>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</si>
  <si>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</si>
  <si>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</si>
  <si>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</si>
  <si>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</si>
  <si>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</si>
  <si>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</si>
  <si>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</si>
  <si>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</si>
  <si>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</si>
  <si>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</si>
  <si>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</si>
  <si>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</si>
  <si>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</si>
  <si>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</si>
  <si>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</si>
  <si>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</si>
  <si>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</si>
  <si>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</si>
  <si>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</si>
  <si>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</si>
  <si>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</si>
  <si>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</si>
  <si>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</si>
  <si>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</si>
  <si>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</si>
  <si>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</si>
  <si>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</si>
  <si>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</si>
  <si>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</si>
  <si>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</si>
  <si>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</si>
  <si>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</si>
  <si>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</si>
  <si>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</si>
  <si>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</si>
  <si>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</si>
  <si>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</si>
  <si>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</si>
  <si>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</si>
  <si>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</si>
  <si>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</si>
  <si>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</si>
  <si>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</si>
  <si>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</si>
  <si>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</si>
  <si>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</si>
  <si>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</si>
  <si>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</si>
  <si>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</si>
  <si>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</si>
  <si>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</si>
  <si>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</si>
  <si>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</si>
  <si>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</si>
  <si>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</si>
  <si>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</si>
  <si>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</si>
  <si>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</si>
  <si>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</si>
  <si>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</si>
  <si>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</si>
  <si>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</si>
  <si>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</si>
  <si>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</si>
  <si>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</si>
  <si>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</si>
  <si>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</si>
  <si>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</si>
  <si>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</si>
  <si>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</si>
  <si>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</si>
  <si>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</si>
  <si>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</si>
  <si>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</si>
  <si>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</si>
  <si>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</si>
  <si>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</si>
  <si>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</si>
  <si>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</si>
  <si>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</si>
  <si>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</si>
  <si>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</si>
  <si>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</si>
  <si>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</si>
  <si>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</si>
  <si>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</si>
  <si>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</si>
  <si>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</si>
  <si>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</si>
  <si>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</si>
  <si>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</si>
  <si>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</si>
  <si>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</si>
  <si>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</si>
  <si>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</si>
  <si>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</si>
  <si>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</si>
  <si>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</si>
  <si>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</si>
  <si>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</si>
  <si>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</si>
  <si>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</si>
  <si>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</si>
  <si>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</si>
  <si>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</si>
  <si>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</si>
  <si>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</si>
  <si>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</si>
  <si>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</si>
  <si>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</si>
  <si>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</si>
  <si>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</si>
  <si>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</si>
  <si>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</si>
  <si>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</si>
  <si>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</si>
  <si>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</si>
  <si>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</si>
  <si>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</si>
  <si>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</si>
  <si>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</si>
  <si>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</si>
  <si>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</si>
  <si>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</si>
  <si>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</si>
  <si>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</si>
  <si>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</si>
  <si>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</si>
  <si>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</si>
  <si>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</si>
  <si>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</si>
  <si>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</si>
  <si>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</si>
  <si>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</si>
  <si>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</si>
  <si>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</si>
  <si>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</si>
  <si>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</si>
  <si>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</si>
  <si>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</si>
  <si>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</si>
  <si>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</si>
  <si>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</si>
  <si>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</si>
  <si>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</si>
  <si>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</si>
  <si>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</si>
  <si>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</si>
  <si>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</si>
  <si>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</si>
  <si>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</si>
  <si>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</si>
  <si>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</si>
  <si>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</si>
  <si>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</si>
  <si>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</si>
  <si>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</si>
  <si>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</si>
  <si>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</si>
  <si>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</si>
  <si>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</si>
  <si>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</si>
  <si>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</si>
  <si>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</si>
  <si>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</si>
  <si>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</si>
  <si>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</si>
  <si>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</si>
  <si>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</si>
  <si>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</si>
  <si>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</si>
  <si>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</si>
  <si>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</si>
  <si>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</si>
  <si>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</si>
  <si>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</si>
  <si>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</si>
  <si>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</si>
  <si>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</si>
  <si>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</si>
  <si>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</si>
  <si>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</si>
  <si>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</si>
  <si>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</si>
  <si>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</si>
  <si>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</si>
  <si>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</si>
  <si>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</si>
  <si>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</si>
  <si>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</si>
  <si>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</si>
  <si>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</si>
  <si>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</si>
  <si>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</si>
  <si>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</si>
  <si>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</si>
  <si>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</si>
  <si>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</si>
  <si>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</si>
  <si>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</si>
  <si>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</si>
  <si>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</si>
  <si>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</si>
  <si>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</si>
  <si>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</si>
  <si>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</si>
  <si>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</si>
  <si>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</si>
  <si>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</si>
  <si>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</si>
  <si>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</si>
  <si>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</si>
  <si>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</si>
  <si>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</si>
  <si>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</si>
  <si>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</si>
  <si>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</si>
  <si>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</si>
  <si>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</si>
  <si>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</si>
  <si>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</si>
  <si>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</si>
  <si>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</si>
  <si>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</si>
  <si>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</si>
  <si>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</si>
  <si>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</si>
  <si>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</si>
  <si>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</si>
  <si>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</si>
  <si>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</si>
  <si>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</si>
  <si>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</si>
  <si>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</si>
  <si>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</si>
  <si>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</si>
  <si>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</si>
  <si>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</si>
  <si>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</si>
  <si>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</si>
  <si>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</si>
  <si>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</si>
  <si>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</si>
  <si>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</si>
  <si>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</si>
  <si>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</si>
  <si>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</si>
  <si>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</si>
  <si>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</si>
  <si>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</si>
  <si>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</si>
  <si>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</si>
  <si>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</si>
  <si>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</si>
  <si>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</si>
  <si>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</si>
  <si>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</si>
  <si>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</si>
  <si>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</si>
  <si>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</si>
  <si>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</si>
  <si>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</si>
  <si>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</si>
  <si>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</si>
  <si>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</si>
  <si>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</si>
  <si>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</si>
  <si>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</si>
  <si>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</si>
  <si>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</si>
  <si>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</si>
  <si>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</si>
  <si>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</si>
  <si>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</si>
  <si>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</si>
  <si>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</si>
  <si>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</si>
  <si>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</si>
  <si>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</si>
  <si>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</si>
  <si>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</si>
  <si>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</si>
  <si>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</si>
  <si>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</si>
  <si>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</si>
  <si>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</si>
  <si>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</si>
  <si>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</si>
  <si>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</si>
  <si>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</si>
  <si>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</si>
  <si>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</si>
  <si>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</si>
  <si>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</si>
  <si>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</si>
  <si>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</si>
  <si>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</si>
  <si>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</si>
  <si>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</si>
  <si>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</si>
  <si>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</si>
  <si>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</si>
  <si>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</si>
  <si>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</si>
  <si>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</si>
  <si>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</si>
  <si>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</si>
  <si>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</si>
  <si>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</si>
  <si>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</si>
  <si>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</si>
  <si>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</si>
  <si>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</si>
  <si>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</si>
  <si>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</si>
  <si>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</si>
  <si>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</si>
  <si>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</si>
  <si>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</si>
  <si>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</si>
  <si>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</si>
  <si>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</si>
  <si>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</si>
  <si>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</si>
  <si>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</si>
  <si>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</si>
  <si>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</si>
  <si>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</si>
  <si>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</si>
  <si>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</si>
  <si>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</si>
  <si>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</si>
  <si>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</si>
  <si>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</si>
  <si>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</si>
  <si>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</si>
  <si>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</si>
  <si>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</si>
  <si>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</si>
  <si>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</si>
  <si>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</si>
  <si>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</si>
  <si>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</si>
  <si>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</si>
  <si>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</si>
  <si>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</si>
  <si>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</si>
  <si>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</si>
  <si>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</si>
  <si>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</si>
  <si>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</si>
  <si>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</si>
  <si>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</si>
  <si>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</si>
  <si>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</si>
  <si>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</si>
  <si>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</si>
  <si>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</si>
  <si>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</si>
  <si>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</si>
  <si>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</si>
  <si>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</si>
  <si>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</si>
  <si>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</si>
  <si>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</si>
  <si>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</si>
  <si>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</si>
  <si>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</si>
  <si>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</si>
  <si>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</si>
  <si>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</si>
  <si>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</si>
  <si>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</si>
  <si>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</si>
  <si>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</si>
  <si>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</si>
  <si>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</si>
  <si>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</si>
  <si>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</si>
  <si>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</si>
  <si>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</si>
  <si>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</si>
  <si>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</si>
  <si>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</si>
  <si>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</si>
  <si>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</si>
  <si>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</si>
  <si>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</si>
  <si>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</si>
  <si>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</si>
  <si>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</si>
  <si>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</si>
  <si>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</si>
  <si>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</si>
  <si>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</si>
  <si>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</si>
  <si>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</si>
  <si>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</si>
  <si>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</si>
  <si>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</si>
  <si>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</si>
  <si>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</si>
  <si>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</si>
  <si>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</si>
  <si>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</si>
  <si>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</si>
  <si>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</si>
  <si>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</si>
  <si>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</si>
  <si>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</si>
  <si>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</si>
  <si>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</si>
  <si>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</si>
  <si>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</si>
  <si>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</si>
  <si>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</si>
  <si>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</si>
  <si>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</si>
  <si>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</si>
  <si>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</si>
  <si>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</si>
  <si>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</si>
  <si>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</si>
  <si>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</si>
  <si>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</si>
  <si>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</si>
  <si>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</si>
  <si>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</si>
  <si>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</si>
  <si>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</si>
  <si>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</si>
  <si>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</si>
  <si>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</si>
  <si>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</si>
  <si>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</si>
  <si>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</si>
  <si>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</si>
  <si>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</si>
  <si>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</si>
  <si>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</si>
  <si>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</si>
  <si>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</si>
  <si>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</si>
  <si>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</si>
  <si>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</si>
  <si>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</si>
  <si>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</si>
  <si>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</si>
  <si>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</si>
  <si>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</si>
  <si>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</si>
  <si>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</si>
  <si>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</si>
  <si>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</si>
  <si>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</si>
  <si>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</si>
  <si>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</si>
  <si>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</si>
  <si>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</si>
  <si>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</si>
  <si>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</si>
  <si>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</si>
  <si>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</si>
  <si>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</si>
  <si>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</si>
  <si>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</si>
  <si>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</si>
  <si>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</si>
  <si>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</si>
  <si>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</si>
  <si>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</si>
  <si>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</si>
  <si>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</si>
  <si>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</si>
  <si>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</si>
  <si>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</si>
  <si>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</si>
  <si>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</si>
  <si>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</si>
  <si>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</si>
  <si>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</si>
  <si>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</si>
  <si>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</si>
  <si>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</si>
  <si>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</si>
  <si>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</si>
  <si>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</si>
  <si>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</si>
  <si>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</si>
  <si>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</si>
  <si>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</si>
  <si>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</si>
  <si>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</si>
  <si>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</si>
  <si>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</si>
  <si>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</si>
  <si>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</si>
  <si>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</si>
  <si>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</si>
  <si>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</si>
  <si>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</si>
  <si>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</si>
  <si>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</si>
  <si>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</si>
  <si>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</si>
  <si>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</si>
  <si>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</si>
  <si>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</si>
  <si>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</si>
  <si>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</si>
  <si>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</si>
  <si>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</si>
  <si>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</si>
  <si>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</si>
  <si>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</si>
  <si>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</si>
  <si>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</si>
  <si>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</si>
  <si>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</si>
  <si>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</si>
  <si>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</si>
  <si>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</si>
  <si>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</si>
  <si>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</si>
  <si>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</si>
  <si>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</si>
  <si>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</si>
  <si>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</si>
  <si>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</si>
  <si>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</si>
  <si>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</si>
  <si>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</si>
  <si>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</si>
  <si>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</si>
  <si>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</si>
  <si>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</si>
  <si>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</si>
  <si>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</si>
  <si>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</si>
  <si>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</si>
  <si>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</si>
  <si>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</si>
  <si>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</si>
  <si>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</si>
  <si>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</si>
  <si>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</si>
  <si>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</si>
  <si>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</si>
  <si>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</si>
  <si>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</si>
  <si>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</si>
  <si>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</si>
  <si>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</si>
  <si>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</si>
  <si>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</si>
  <si>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</si>
  <si>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</si>
  <si>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</si>
  <si>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</si>
  <si>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</si>
  <si>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</si>
  <si>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</si>
  <si>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</si>
  <si>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</si>
  <si>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</si>
  <si>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</si>
  <si>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</si>
  <si>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</si>
  <si>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</si>
  <si>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</si>
  <si>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</si>
  <si>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</si>
  <si>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</si>
  <si>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</si>
  <si>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</si>
  <si>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</si>
  <si>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</si>
  <si>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</si>
  <si>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</si>
  <si>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</si>
  <si>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</si>
  <si>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</si>
  <si>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</si>
  <si>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</si>
  <si>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</si>
  <si>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</si>
  <si>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</si>
  <si>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</si>
  <si>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</si>
  <si>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</si>
  <si>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</si>
  <si>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</si>
  <si>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</si>
  <si>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</si>
  <si>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</si>
  <si>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</si>
  <si>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</si>
  <si>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</si>
  <si>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</si>
  <si>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</si>
  <si>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</si>
  <si>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</si>
  <si>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</si>
  <si>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</si>
  <si>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</si>
  <si>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</si>
  <si>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</si>
  <si>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</si>
  <si>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</si>
  <si>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</si>
  <si>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</si>
  <si>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</si>
  <si>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</si>
  <si>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</si>
  <si>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</si>
  <si>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</si>
  <si>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</si>
  <si>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</si>
  <si>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</si>
  <si>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</si>
  <si>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</si>
  <si>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</si>
  <si>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</si>
  <si>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</si>
  <si>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</si>
  <si>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</si>
  <si>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</si>
  <si>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</si>
  <si>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</si>
  <si>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</si>
  <si>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</si>
  <si>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</si>
  <si>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</si>
  <si>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</si>
  <si>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</si>
  <si>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</si>
  <si>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</si>
  <si>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</si>
  <si>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</si>
  <si>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</si>
  <si>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</si>
  <si>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</si>
  <si>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</si>
  <si>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</si>
  <si>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</si>
  <si>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</si>
  <si>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</si>
  <si>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</si>
  <si>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</si>
  <si>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</si>
  <si>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</si>
  <si>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</si>
  <si>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</si>
  <si>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</si>
  <si>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</si>
  <si>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</si>
  <si>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</si>
  <si>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</si>
  <si>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</si>
  <si>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</si>
  <si>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</si>
  <si>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</si>
  <si>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</si>
  <si>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</si>
  <si>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</si>
  <si>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</si>
  <si>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</si>
  <si>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</si>
  <si>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</si>
  <si>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</si>
  <si>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</si>
  <si>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</si>
  <si>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</si>
  <si>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</si>
  <si>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</si>
  <si>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</si>
  <si>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</si>
  <si>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</si>
  <si>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</si>
  <si>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</si>
  <si>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</si>
  <si>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</si>
  <si>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</si>
  <si>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</si>
  <si>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</si>
  <si>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</si>
  <si>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</si>
  <si>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</si>
  <si>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</si>
  <si>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</si>
  <si>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</si>
  <si>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</si>
  <si>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</si>
  <si>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</si>
  <si>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</si>
  <si>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</si>
  <si>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</si>
  <si>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</si>
  <si>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</si>
  <si>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</si>
  <si>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</si>
  <si>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</si>
  <si>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</si>
  <si>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</si>
  <si>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</si>
  <si>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</si>
  <si>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</si>
  <si>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</si>
  <si>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</si>
  <si>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</si>
  <si>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</si>
  <si>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</si>
  <si>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</si>
  <si>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</si>
  <si>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</si>
  <si>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</si>
  <si>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</si>
  <si>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</si>
  <si>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</si>
  <si>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</si>
  <si>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</si>
  <si>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</si>
  <si>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</si>
  <si>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</si>
  <si>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</si>
  <si>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</si>
  <si>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</si>
  <si>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</si>
  <si>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</si>
  <si>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</si>
  <si>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</si>
  <si>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</si>
  <si>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</si>
  <si>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</si>
  <si>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</si>
  <si>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</si>
  <si>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</si>
  <si>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</si>
  <si>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</si>
  <si>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</si>
  <si>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</si>
  <si>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</si>
  <si>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</si>
  <si>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</si>
  <si>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</si>
  <si>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</si>
  <si>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</si>
  <si>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</si>
  <si>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</si>
  <si>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</si>
  <si>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</si>
  <si>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</si>
  <si>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</si>
  <si>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</si>
  <si>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</si>
  <si>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</si>
  <si>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</si>
  <si>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</si>
  <si>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</si>
  <si>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</si>
  <si>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</si>
  <si>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</si>
  <si>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</si>
  <si>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</si>
  <si>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</si>
  <si>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</si>
  <si>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</si>
  <si>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</si>
  <si>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</si>
  <si>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</si>
  <si>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</si>
  <si>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</si>
  <si>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</si>
  <si>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</si>
  <si>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</si>
  <si>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</si>
  <si>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</si>
  <si>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</si>
  <si>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</si>
  <si>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</si>
  <si>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</si>
  <si>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</si>
  <si>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</si>
  <si>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</si>
  <si>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</si>
  <si>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</si>
  <si>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</si>
  <si>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</si>
  <si>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</si>
  <si>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</si>
  <si>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</si>
  <si>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</si>
  <si>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</si>
  <si>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</si>
  <si>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</si>
  <si>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</si>
  <si>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</si>
  <si>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</si>
  <si>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</si>
  <si>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</si>
  <si>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</si>
  <si>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</si>
  <si>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</si>
  <si>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</si>
  <si>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</si>
  <si>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</si>
  <si>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</si>
  <si>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</si>
  <si>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</si>
  <si>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</si>
  <si>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</si>
  <si>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</si>
  <si>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</si>
  <si>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</si>
  <si>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</si>
  <si>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</si>
  <si>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</si>
  <si>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</si>
  <si>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</si>
  <si>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</si>
  <si>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</si>
  <si>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</si>
  <si>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</si>
  <si>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</si>
  <si>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</si>
  <si>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</si>
  <si>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</si>
  <si>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</si>
  <si>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</si>
  <si>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</si>
  <si>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</si>
  <si>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</si>
  <si>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</si>
  <si>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</si>
  <si>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</si>
  <si>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</si>
  <si>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</si>
  <si>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</si>
  <si>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</si>
  <si>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</si>
  <si>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</si>
  <si>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</si>
  <si>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</si>
  <si>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</si>
  <si>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</si>
  <si>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</si>
  <si>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</si>
  <si>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</si>
  <si>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</si>
  <si>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</si>
  <si>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</si>
  <si>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</si>
  <si>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</si>
  <si>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</si>
  <si>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</si>
  <si>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</si>
  <si>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</si>
  <si>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</si>
  <si>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</si>
  <si>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</si>
  <si>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</si>
  <si>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</si>
  <si>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</si>
  <si>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</si>
  <si>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</si>
  <si>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</si>
  <si>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</si>
  <si>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</si>
  <si>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</si>
  <si>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</si>
  <si>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</si>
  <si>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</si>
  <si>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</si>
  <si>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</si>
  <si>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</si>
  <si>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</si>
  <si>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</si>
  <si>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</si>
  <si>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</si>
  <si>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</si>
  <si>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</si>
  <si>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</si>
  <si>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</si>
  <si>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</si>
  <si>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</si>
  <si>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</si>
  <si>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</si>
  <si>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</si>
  <si>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</si>
  <si>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</si>
  <si>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</si>
  <si>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</si>
  <si>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</si>
  <si>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</si>
  <si>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</si>
  <si>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</si>
  <si>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</si>
  <si>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</si>
  <si>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</si>
  <si>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</si>
  <si>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</si>
  <si>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</si>
  <si>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</si>
  <si>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</si>
  <si>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</si>
  <si>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</si>
  <si>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</si>
  <si>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</si>
  <si>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</si>
  <si>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</si>
  <si>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</si>
  <si>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</si>
  <si>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</si>
  <si>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</si>
  <si>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</si>
  <si>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</si>
  <si>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</si>
  <si>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</si>
  <si>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</si>
  <si>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</si>
  <si>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</si>
  <si>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</si>
  <si>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</si>
  <si>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</si>
  <si>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</si>
  <si>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</si>
  <si>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</si>
  <si>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</si>
  <si>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</si>
  <si>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</si>
  <si>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</si>
  <si>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</si>
  <si>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</si>
  <si>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</si>
  <si>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</si>
  <si>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</si>
  <si>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</si>
  <si>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</si>
  <si>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</si>
  <si>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</si>
  <si>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</si>
  <si>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</si>
  <si>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</si>
  <si>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</si>
  <si>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</si>
  <si>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</si>
  <si>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</si>
  <si>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</si>
  <si>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</si>
  <si>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</si>
  <si>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</si>
  <si>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</si>
  <si>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</si>
  <si>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</si>
  <si>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</si>
  <si>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</si>
  <si>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</si>
  <si>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</si>
  <si>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</si>
  <si>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</si>
  <si>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</si>
  <si>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</si>
  <si>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</si>
  <si>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</si>
  <si>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</si>
  <si>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</si>
  <si>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</si>
  <si>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</si>
  <si>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</si>
  <si>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</si>
  <si>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</si>
  <si>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</si>
  <si>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</si>
  <si>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</si>
  <si>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</si>
  <si>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</si>
  <si>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</si>
  <si>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</si>
  <si>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</si>
  <si>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</si>
  <si>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</si>
  <si>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</si>
  <si>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</si>
  <si>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</si>
  <si>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</si>
  <si>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</si>
  <si>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</si>
  <si>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</si>
  <si>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</si>
  <si>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</si>
  <si>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</si>
  <si>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</si>
  <si>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</si>
  <si>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</si>
  <si>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</si>
  <si>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</si>
  <si>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</si>
  <si>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</si>
  <si>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</si>
  <si>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</si>
  <si>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</si>
  <si>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</si>
  <si>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</si>
  <si>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</si>
  <si>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</si>
  <si>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</si>
  <si>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</si>
  <si>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</si>
  <si>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</si>
  <si>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</si>
  <si>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</si>
  <si>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</si>
  <si>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</si>
  <si>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</si>
  <si>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</si>
  <si>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</si>
  <si>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</si>
  <si>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</si>
  <si>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</si>
  <si>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</si>
  <si>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</si>
  <si>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</si>
  <si>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</si>
  <si>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</si>
  <si>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</si>
  <si>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</si>
  <si>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</si>
  <si>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</si>
  <si>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</si>
  <si>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</si>
  <si>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</si>
  <si>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</si>
  <si>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</si>
  <si>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</si>
  <si>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</si>
  <si>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</si>
  <si>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</si>
  <si>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</si>
  <si>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</si>
  <si>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</si>
  <si>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</si>
  <si>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</si>
  <si>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</si>
  <si>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</si>
  <si>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</si>
  <si>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</si>
  <si>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</si>
  <si>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</si>
  <si>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</si>
  <si>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</si>
  <si>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</si>
  <si>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</si>
  <si>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</si>
  <si>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</si>
  <si>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</si>
  <si>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</si>
  <si>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</si>
  <si>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</si>
  <si>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</si>
  <si>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</si>
  <si>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</si>
  <si>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</si>
  <si>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</si>
  <si>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</si>
  <si>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</si>
  <si>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</si>
  <si>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</si>
  <si>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</si>
  <si>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</si>
  <si>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</si>
  <si>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</si>
  <si>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</si>
  <si>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</si>
  <si>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</si>
  <si>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</si>
  <si>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</si>
  <si>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</si>
  <si>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</si>
  <si>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</si>
  <si>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</si>
  <si>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</si>
  <si>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</si>
  <si>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</si>
  <si>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</si>
  <si>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</si>
  <si>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</si>
  <si>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</si>
  <si>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</si>
  <si>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</si>
  <si>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</si>
  <si>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</si>
  <si>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</si>
  <si>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</si>
  <si>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</si>
  <si>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</si>
  <si>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</si>
  <si>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</si>
  <si>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</si>
  <si>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</si>
  <si>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</si>
  <si>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</si>
  <si>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</si>
  <si>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</si>
  <si>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</si>
  <si>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</si>
  <si>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</si>
  <si>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</si>
  <si>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</si>
  <si>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</si>
  <si>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</si>
  <si>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</si>
  <si>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</si>
  <si>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</si>
  <si>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</si>
  <si>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</si>
  <si>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</si>
  <si>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</si>
  <si>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</si>
  <si>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</si>
  <si>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</si>
  <si>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</si>
  <si>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</si>
  <si>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</si>
  <si>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</si>
  <si>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</si>
  <si>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</si>
  <si>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</si>
  <si>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</si>
  <si>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</si>
  <si>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</si>
  <si>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</si>
  <si>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</si>
  <si>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</si>
  <si>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</si>
  <si>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</si>
  <si>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</si>
  <si>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</si>
  <si>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</si>
  <si>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</si>
  <si>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</si>
  <si>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</si>
  <si>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</si>
  <si>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</si>
  <si>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</si>
  <si>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</si>
  <si>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</si>
  <si>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</si>
  <si>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</si>
  <si>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</si>
  <si>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</si>
  <si>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</si>
  <si>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</si>
  <si>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</si>
  <si>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</si>
  <si>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</si>
  <si>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</si>
  <si>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</si>
  <si>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</si>
  <si>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</si>
  <si>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</si>
  <si>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</si>
  <si>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</si>
  <si>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</si>
  <si>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</si>
  <si>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</si>
  <si>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</si>
  <si>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</si>
  <si>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</si>
  <si>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</si>
  <si>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</si>
  <si>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</si>
  <si>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</si>
  <si>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</si>
  <si>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</si>
  <si>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</si>
  <si>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</si>
  <si>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</si>
  <si>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</si>
  <si>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</si>
  <si>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</si>
  <si>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</si>
  <si>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</si>
  <si>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</si>
  <si>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</si>
  <si>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</si>
  <si>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</si>
  <si>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</si>
  <si>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</si>
  <si>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</si>
  <si>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</si>
  <si>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</si>
  <si>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</si>
  <si>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</si>
  <si>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</si>
  <si>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</si>
  <si>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</si>
  <si>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</si>
  <si>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</si>
  <si>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</si>
  <si>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</si>
  <si>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</si>
  <si>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</si>
  <si>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</si>
  <si>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</si>
  <si>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</si>
  <si>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</si>
  <si>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</si>
  <si>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</si>
  <si>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</si>
  <si>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</si>
  <si>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</si>
  <si>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</si>
  <si>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</si>
  <si>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</si>
  <si>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</si>
  <si>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</si>
  <si>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</si>
  <si>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</si>
  <si>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</si>
  <si>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</si>
  <si>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</si>
  <si>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</si>
  <si>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</si>
  <si>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</si>
  <si>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</si>
  <si>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</si>
  <si>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</si>
  <si>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</si>
  <si>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</si>
  <si>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</si>
  <si>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</si>
  <si>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</si>
  <si>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</si>
  <si>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</si>
  <si>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</si>
  <si>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</si>
  <si>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</si>
  <si>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</si>
  <si>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</si>
  <si>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</si>
  <si>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</si>
  <si>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</si>
  <si>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</si>
  <si>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</si>
  <si>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</si>
  <si>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</si>
  <si>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</si>
  <si>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</si>
  <si>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</si>
  <si>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</si>
  <si>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</si>
  <si>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</si>
  <si>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</si>
  <si>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</si>
  <si>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</si>
  <si>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</si>
  <si>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</si>
  <si>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</si>
  <si>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</si>
  <si>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</si>
  <si>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</si>
  <si>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</si>
  <si>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</si>
  <si>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</si>
  <si>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</si>
  <si>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</si>
  <si>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</si>
  <si>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</si>
  <si>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</si>
  <si>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</si>
  <si>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</si>
  <si>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</si>
  <si>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</si>
  <si>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</si>
  <si>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</si>
  <si>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</si>
  <si>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</si>
  <si>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</si>
  <si>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</si>
  <si>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</si>
  <si>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</si>
  <si>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</si>
  <si>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</si>
  <si>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</si>
  <si>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</si>
  <si>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</si>
  <si>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</si>
  <si>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</si>
  <si>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</si>
  <si>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</si>
  <si>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</si>
  <si>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</si>
  <si>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</si>
  <si>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</si>
  <si>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</si>
  <si>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</si>
  <si>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</si>
  <si>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</si>
  <si>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</si>
  <si>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</si>
  <si>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</si>
  <si>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</si>
  <si>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</si>
  <si>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</si>
  <si>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</si>
  <si>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</si>
  <si>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</si>
  <si>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</si>
  <si>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</si>
  <si>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</si>
  <si>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</si>
  <si>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</si>
  <si>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</si>
  <si>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</si>
  <si>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</si>
  <si>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</si>
  <si>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</si>
  <si>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</si>
  <si>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</si>
  <si>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</si>
  <si>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</si>
  <si>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</si>
  <si>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</si>
  <si>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</si>
  <si>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</si>
  <si>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</si>
  <si>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</si>
  <si>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</si>
  <si>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</si>
  <si>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</si>
  <si>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</si>
  <si>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</si>
  <si>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</si>
  <si>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</si>
  <si>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</si>
  <si>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</si>
  <si>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</si>
  <si>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</si>
  <si>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</si>
  <si>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</si>
  <si>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</si>
  <si>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</si>
  <si>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</si>
  <si>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</si>
  <si>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</si>
  <si>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</si>
  <si>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</si>
  <si>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</si>
  <si>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</si>
  <si>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</si>
  <si>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</si>
  <si>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</si>
  <si>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</si>
  <si>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</si>
  <si>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</si>
  <si>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</si>
  <si>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</si>
  <si>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</si>
  <si>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</si>
  <si>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</si>
  <si>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</si>
  <si>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</si>
  <si>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</si>
  <si>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</si>
  <si>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</si>
  <si>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</si>
  <si>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</si>
  <si>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</si>
  <si>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</si>
  <si>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</si>
  <si>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</si>
  <si>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</si>
  <si>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</si>
  <si>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</si>
  <si>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</si>
  <si>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</si>
  <si>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</si>
  <si>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</si>
  <si>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</si>
  <si>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</si>
  <si>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</si>
  <si>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</si>
  <si>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</si>
  <si>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</si>
  <si>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</si>
  <si>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</si>
  <si>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</si>
  <si>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</si>
  <si>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</si>
  <si>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</si>
  <si>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</si>
  <si>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</si>
  <si>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</si>
  <si>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</si>
  <si>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</si>
  <si>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</si>
  <si>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</si>
  <si>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</si>
  <si>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</si>
  <si>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</si>
  <si>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</si>
  <si>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</si>
  <si>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</si>
  <si>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</si>
  <si>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</si>
  <si>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</si>
  <si>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</si>
  <si>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</si>
  <si>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</si>
  <si>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</si>
  <si>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</si>
  <si>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</si>
  <si>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</si>
  <si>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</si>
  <si>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</si>
  <si>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</si>
  <si>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</si>
  <si>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</si>
  <si>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</si>
  <si>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</si>
  <si>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</si>
  <si>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</si>
  <si>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</si>
  <si>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</si>
  <si>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</si>
  <si>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</si>
  <si>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</si>
  <si>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</si>
  <si>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</si>
  <si>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</si>
  <si>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</si>
  <si>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</si>
  <si>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</si>
  <si>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</si>
  <si>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</si>
  <si>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</si>
  <si>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</si>
  <si>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</si>
  <si>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</si>
  <si>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</si>
  <si>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</si>
  <si>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</si>
  <si>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</si>
  <si>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</si>
  <si>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</si>
  <si>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</si>
  <si>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</si>
  <si>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</si>
  <si>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</si>
  <si>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</si>
  <si>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</si>
  <si>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</si>
  <si>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</si>
  <si>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</si>
  <si>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</si>
  <si>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</si>
  <si>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</si>
  <si>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</si>
  <si>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</si>
  <si>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</si>
  <si>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</si>
  <si>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</si>
  <si>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</si>
  <si>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</si>
  <si>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</si>
  <si>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</si>
  <si>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</si>
  <si>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</si>
  <si>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</si>
  <si>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</si>
  <si>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</si>
  <si>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</si>
  <si>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</si>
  <si>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</si>
  <si>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</si>
  <si>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</si>
  <si>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</si>
  <si>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</si>
  <si>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</si>
  <si>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</si>
  <si>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</si>
  <si>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</si>
  <si>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</si>
  <si>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</si>
  <si>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</si>
  <si>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</si>
  <si>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</si>
  <si>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</si>
  <si>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</si>
  <si>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</si>
  <si>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</si>
  <si>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</si>
  <si>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</si>
  <si>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</si>
  <si>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</si>
  <si>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</si>
  <si>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</si>
  <si>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</si>
  <si>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</si>
  <si>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</si>
  <si>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</si>
  <si>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</si>
  <si>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</si>
  <si>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</si>
  <si>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</si>
  <si>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</si>
  <si>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</si>
  <si>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</si>
  <si>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</si>
  <si>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</si>
  <si>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</si>
  <si>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</si>
  <si>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</si>
  <si>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</si>
  <si>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</si>
  <si>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</si>
  <si>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</si>
  <si>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</si>
  <si>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</si>
  <si>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</si>
  <si>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</si>
  <si>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</si>
  <si>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</si>
  <si>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</si>
  <si>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</si>
  <si>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</si>
  <si>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</si>
  <si>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</si>
  <si>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</si>
  <si>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</si>
  <si>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</si>
  <si>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</si>
  <si>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</si>
  <si>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</si>
  <si>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</si>
  <si>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</si>
  <si>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</si>
  <si>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</si>
  <si>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</si>
  <si>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</si>
  <si>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</si>
  <si>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</si>
  <si>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</si>
  <si>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</si>
  <si>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</si>
  <si>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</si>
  <si>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</si>
  <si>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</si>
  <si>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</si>
  <si>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</si>
  <si>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</si>
  <si>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</si>
  <si>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</si>
  <si>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</si>
  <si>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</si>
  <si>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</si>
  <si>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</si>
  <si>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</si>
  <si>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</si>
  <si>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</si>
  <si>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</si>
  <si>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</si>
  <si>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</si>
  <si>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</si>
  <si>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</si>
  <si>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</si>
  <si>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</si>
  <si>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</si>
  <si>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</si>
  <si>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</si>
  <si>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</si>
  <si>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</si>
  <si>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</si>
  <si>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</si>
  <si>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</si>
  <si>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</si>
  <si>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</si>
  <si>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</si>
  <si>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</si>
  <si>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</si>
  <si>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</si>
  <si>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</si>
  <si>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</si>
  <si>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</si>
  <si>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</si>
  <si>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</si>
  <si>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</si>
  <si>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</si>
  <si>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</si>
  <si>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</si>
  <si>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</si>
  <si>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</si>
  <si>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</si>
  <si>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</si>
  <si>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</si>
  <si>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</si>
  <si>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</si>
  <si>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</si>
  <si>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</si>
  <si>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</si>
  <si>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</si>
  <si>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</si>
  <si>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</si>
  <si>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</si>
  <si>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</si>
  <si>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</si>
  <si>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</si>
  <si>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</si>
  <si>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</si>
  <si>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</si>
  <si>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</si>
  <si>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</si>
  <si>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</si>
  <si>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</si>
  <si>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</si>
  <si>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</si>
  <si>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</si>
  <si>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</si>
  <si>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</si>
  <si>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</si>
  <si>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</si>
  <si>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</si>
  <si>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</si>
  <si>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</si>
  <si>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</si>
  <si>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</si>
  <si>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</si>
  <si>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</si>
  <si>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</si>
  <si>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</si>
  <si>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</si>
  <si>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</si>
  <si>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</si>
  <si>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</si>
  <si>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</si>
  <si>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</si>
  <si>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</si>
  <si>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</si>
  <si>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</si>
  <si>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</si>
  <si>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</si>
  <si>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</si>
  <si>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</si>
  <si>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</si>
  <si>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</si>
  <si>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</si>
  <si>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</si>
  <si>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</si>
  <si>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</si>
  <si>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</si>
  <si>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</si>
  <si>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</si>
  <si>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</si>
  <si>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</si>
  <si>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</si>
  <si>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</si>
  <si>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</si>
  <si>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</si>
  <si>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</si>
  <si>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</si>
  <si>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</si>
  <si>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</si>
  <si>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</si>
  <si>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</si>
  <si>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</si>
  <si>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</si>
  <si>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</si>
  <si>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</si>
  <si>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</si>
  <si>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</si>
  <si>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</si>
  <si>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</si>
  <si>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</si>
  <si>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</si>
  <si>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</si>
  <si>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</si>
  <si>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</si>
  <si>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</si>
  <si>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</si>
  <si>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</si>
  <si>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</si>
  <si>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</si>
  <si>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</si>
  <si>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</si>
  <si>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</si>
  <si>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</si>
  <si>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</si>
  <si>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</si>
  <si>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</si>
  <si>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</si>
  <si>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</si>
  <si>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</si>
  <si>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</si>
  <si>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</si>
  <si>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</si>
  <si>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</si>
  <si>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</si>
  <si>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</si>
  <si>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</si>
  <si>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</si>
  <si>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</si>
  <si>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</si>
  <si>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</si>
  <si>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</si>
  <si>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</si>
  <si>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</si>
  <si>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</si>
  <si>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</si>
  <si>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</si>
  <si>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</si>
  <si>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</si>
  <si>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</si>
  <si>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</si>
  <si>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</si>
  <si>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</si>
  <si>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</si>
  <si>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</si>
  <si>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</si>
  <si>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</si>
  <si>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</si>
  <si>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</si>
  <si>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</si>
  <si>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</si>
  <si>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</si>
  <si>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</si>
  <si>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</si>
  <si>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</si>
  <si>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</si>
  <si>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</si>
  <si>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</si>
  <si>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</si>
  <si>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</si>
  <si>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</si>
  <si>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</si>
  <si>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</si>
  <si>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</si>
  <si>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</si>
  <si>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</si>
  <si>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</si>
  <si>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</si>
  <si>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</si>
  <si>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</si>
  <si>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</si>
  <si>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</si>
  <si>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</si>
  <si>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</si>
  <si>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</si>
  <si>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</si>
  <si>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</si>
  <si>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</si>
  <si>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</si>
  <si>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</si>
  <si>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</si>
  <si>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</si>
  <si>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</si>
  <si>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</si>
  <si>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</si>
  <si>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</si>
  <si>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</si>
  <si>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</si>
  <si>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</si>
  <si>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</si>
  <si>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</si>
  <si>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</si>
  <si>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</si>
  <si>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</si>
  <si>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</si>
  <si>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</si>
  <si>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</si>
  <si>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</si>
  <si>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</si>
  <si>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</si>
  <si>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</si>
  <si>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</si>
  <si>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</si>
  <si>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</si>
  <si>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</si>
  <si>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</si>
  <si>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</si>
  <si>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</si>
  <si>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</si>
  <si>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</si>
  <si>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</si>
  <si>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</si>
  <si>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</si>
  <si>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</si>
  <si>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</si>
  <si>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</si>
  <si>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</si>
  <si>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</si>
  <si>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</si>
  <si>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</si>
  <si>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</si>
  <si>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</si>
  <si>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</si>
  <si>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</si>
  <si>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</si>
  <si>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</si>
  <si>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</si>
  <si>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</si>
  <si>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</si>
  <si>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</si>
  <si>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</si>
  <si>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</si>
  <si>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</si>
  <si>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</si>
  <si>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</si>
  <si>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</si>
  <si>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</si>
  <si>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</si>
  <si>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</si>
  <si>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</si>
  <si>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</si>
  <si>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</si>
  <si>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</si>
  <si>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</si>
  <si>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</si>
  <si>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</si>
  <si>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</si>
  <si>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</si>
  <si>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</si>
  <si>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</si>
  <si>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</si>
  <si>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</si>
  <si>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</si>
  <si>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</si>
  <si>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</si>
  <si>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</si>
  <si>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</si>
  <si>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</si>
  <si>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</si>
  <si>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</si>
  <si>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</si>
  <si>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</si>
  <si>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</si>
  <si>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</si>
  <si>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</si>
  <si>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</si>
  <si>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</si>
  <si>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</si>
  <si>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</si>
  <si>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</si>
  <si>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</si>
  <si>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</si>
  <si>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</si>
  <si>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</si>
  <si>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</si>
  <si>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</si>
  <si>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</si>
  <si>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</si>
  <si>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</si>
  <si>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</si>
  <si>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</si>
  <si>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</si>
  <si>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</si>
  <si>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</si>
  <si>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</si>
  <si>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</si>
  <si>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</si>
  <si>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</si>
  <si>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</si>
  <si>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</si>
  <si>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</si>
  <si>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</si>
  <si>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</si>
  <si>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</si>
  <si>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</si>
  <si>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</si>
  <si>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</si>
  <si>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</si>
  <si>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</si>
  <si>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</si>
  <si>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</si>
  <si>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</si>
  <si>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</si>
  <si>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</si>
  <si>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</si>
  <si>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</si>
  <si>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</si>
  <si>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</si>
  <si>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</si>
  <si>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</si>
  <si>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</si>
  <si>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</si>
  <si>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</si>
  <si>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</si>
  <si>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</si>
  <si>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</si>
  <si>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</si>
  <si>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</si>
  <si>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</si>
  <si>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</si>
  <si>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</si>
  <si>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</si>
  <si>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</si>
  <si>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</si>
  <si>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</si>
  <si>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</si>
  <si>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</si>
  <si>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</si>
  <si>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</si>
  <si>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</si>
  <si>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</si>
  <si>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</si>
  <si>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</si>
  <si>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</si>
  <si>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</si>
  <si>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</si>
  <si>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</si>
  <si>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</si>
  <si>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</si>
  <si>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</si>
  <si>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</si>
  <si>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</si>
  <si>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</si>
  <si>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</si>
  <si>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</si>
  <si>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</si>
  <si>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</si>
  <si>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</si>
  <si>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</si>
  <si>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</si>
  <si>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</si>
  <si>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</si>
  <si>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</si>
  <si>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</si>
  <si>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</si>
  <si>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</si>
  <si>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</si>
  <si>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</si>
  <si>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</si>
  <si>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</si>
  <si>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</si>
  <si>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</si>
  <si>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</si>
  <si>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</si>
  <si>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</si>
  <si>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</si>
  <si>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</si>
  <si>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</si>
  <si>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</si>
  <si>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</si>
  <si>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</si>
  <si>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</si>
  <si>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</si>
  <si>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</si>
  <si>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</si>
  <si>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</si>
  <si>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</si>
  <si>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</si>
  <si>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</si>
  <si>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</si>
  <si>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</si>
  <si>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</si>
  <si>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</si>
  <si>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</si>
  <si>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</si>
  <si>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</si>
  <si>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</si>
  <si>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</si>
  <si>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</si>
  <si>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</si>
  <si>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</si>
  <si>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</si>
  <si>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</si>
  <si>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</si>
  <si>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</si>
  <si>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</si>
  <si>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</si>
  <si>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</si>
  <si>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</si>
  <si>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</si>
  <si>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</si>
  <si>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</si>
  <si>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</si>
  <si>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</si>
  <si>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</si>
  <si>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</si>
  <si>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</si>
  <si>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</si>
  <si>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</si>
  <si>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</si>
  <si>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</si>
  <si>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</si>
  <si>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</si>
  <si>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</si>
  <si>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</si>
  <si>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</si>
  <si>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</si>
  <si>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</si>
  <si>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</si>
  <si>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</si>
  <si>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</si>
  <si>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</si>
  <si>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</si>
  <si>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</si>
  <si>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</si>
  <si>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</si>
  <si>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</si>
  <si>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</si>
  <si>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</si>
  <si>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</si>
  <si>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</si>
  <si>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</si>
  <si>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</si>
  <si>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</si>
  <si>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</si>
  <si>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</si>
  <si>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</si>
  <si>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</si>
  <si>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</si>
  <si>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</si>
  <si>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</si>
  <si>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</si>
  <si>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</si>
  <si>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</si>
  <si>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</si>
  <si>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</si>
  <si>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</si>
  <si>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</si>
  <si>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</si>
  <si>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</si>
  <si>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</si>
  <si>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</si>
  <si>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</si>
  <si>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</si>
  <si>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</si>
  <si>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</si>
  <si>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</si>
  <si>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</si>
  <si>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</si>
  <si>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</si>
  <si>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</si>
  <si>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</si>
  <si>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</si>
  <si>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</si>
  <si>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</si>
  <si>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</si>
  <si>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</si>
  <si>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</si>
  <si>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</si>
  <si>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</si>
  <si>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</si>
  <si>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</si>
  <si>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</si>
  <si>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</si>
  <si>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</si>
  <si>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</si>
  <si>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</si>
  <si>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</si>
  <si>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</si>
  <si>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</si>
  <si>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</si>
  <si>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</si>
  <si>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</si>
  <si>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</si>
  <si>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</si>
  <si>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</si>
  <si>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</si>
  <si>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</si>
  <si>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</si>
  <si>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</si>
  <si>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</si>
  <si>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</si>
  <si>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</si>
  <si>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</si>
  <si>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</si>
  <si>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</si>
  <si>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</si>
  <si>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</si>
  <si>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</si>
  <si>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</si>
  <si>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</si>
  <si>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</si>
  <si>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</si>
  <si>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</si>
  <si>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</si>
  <si>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</si>
  <si>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</si>
  <si>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</si>
  <si>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</si>
  <si>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</si>
  <si>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</si>
  <si>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</si>
  <si>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</si>
  <si>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</si>
  <si>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</si>
  <si>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</si>
  <si>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</si>
  <si>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</si>
  <si>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</si>
  <si>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</si>
  <si>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</si>
  <si>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</si>
  <si>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</si>
  <si>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</si>
  <si>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</si>
  <si>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</si>
  <si>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</si>
  <si>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</si>
  <si>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</si>
  <si>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</si>
  <si>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</si>
  <si>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</si>
  <si>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</si>
  <si>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</si>
  <si>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</si>
  <si>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</si>
  <si>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</si>
  <si>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</si>
  <si>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</si>
  <si>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</si>
  <si>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</si>
  <si>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</si>
  <si>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</si>
  <si>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</si>
  <si>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</si>
  <si>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</si>
  <si>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</si>
  <si>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</si>
  <si>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</si>
  <si>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</si>
  <si>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</si>
  <si>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</si>
  <si>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</si>
  <si>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</si>
  <si>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</si>
  <si>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</si>
  <si>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</si>
  <si>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</si>
  <si>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</si>
  <si>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</si>
  <si>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</si>
  <si>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</si>
  <si>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</si>
  <si>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</si>
  <si>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</si>
  <si>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</si>
  <si>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</si>
  <si>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</si>
  <si>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</si>
  <si>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</si>
  <si>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</si>
  <si>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</si>
  <si>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</si>
  <si>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</si>
  <si>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</si>
  <si>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</si>
  <si>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</si>
  <si>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</si>
  <si>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</si>
  <si>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</si>
  <si>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</si>
  <si>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</si>
  <si>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</si>
  <si>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</si>
  <si>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</si>
  <si>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</si>
  <si>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</si>
  <si>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</si>
  <si>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</si>
  <si>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</si>
  <si>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</si>
  <si>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</si>
  <si>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</si>
  <si>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</si>
  <si>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</si>
  <si>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</si>
  <si>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</si>
  <si>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</si>
  <si>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</si>
  <si>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</si>
  <si>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</si>
  <si>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</si>
  <si>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</si>
  <si>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</si>
  <si>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</si>
  <si>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</si>
  <si>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</si>
  <si>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</si>
  <si>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</si>
  <si>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</si>
  <si>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</si>
  <si>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</si>
  <si>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</si>
  <si>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</si>
  <si>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</si>
  <si>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</si>
  <si>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</si>
  <si>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</si>
  <si>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</si>
  <si>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</si>
  <si>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</si>
  <si>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</si>
  <si>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</si>
  <si>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</si>
  <si>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</si>
  <si>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</si>
  <si>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</si>
  <si>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</si>
  <si>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</si>
  <si>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</si>
  <si>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</si>
  <si>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</si>
  <si>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</si>
  <si>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</si>
  <si>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</si>
  <si>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</si>
  <si>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</si>
  <si>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</si>
  <si>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</si>
  <si>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</si>
  <si>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</si>
  <si>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</si>
  <si>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</si>
  <si>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</si>
  <si>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</si>
  <si>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</si>
  <si>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</si>
  <si>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</si>
  <si>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</si>
  <si>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</si>
  <si>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</si>
  <si>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</si>
  <si>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</si>
  <si>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</si>
  <si>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</si>
  <si>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</si>
  <si>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</si>
  <si>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</si>
  <si>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</si>
  <si>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</si>
  <si>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</si>
  <si>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</si>
  <si>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</si>
  <si>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</si>
  <si>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</si>
  <si>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</si>
  <si>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</si>
  <si>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</si>
  <si>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</si>
  <si>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</si>
  <si>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</si>
  <si>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</si>
  <si>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</si>
  <si>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</si>
  <si>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</si>
  <si>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</si>
  <si>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</si>
  <si>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</si>
  <si>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</si>
  <si>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</si>
  <si>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</si>
  <si>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</si>
  <si>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</si>
  <si>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</si>
  <si>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</si>
  <si>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</si>
  <si>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</si>
  <si>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</si>
  <si>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</si>
  <si>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</si>
  <si>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</si>
  <si>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</si>
  <si>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</si>
  <si>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</si>
  <si>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</si>
  <si>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</si>
  <si>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</si>
  <si>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</si>
  <si>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</si>
  <si>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</si>
  <si>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</si>
  <si>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</si>
  <si>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</si>
  <si>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</si>
  <si>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</si>
  <si>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</si>
  <si>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</si>
  <si>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</si>
  <si>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</si>
  <si>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</si>
  <si>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</si>
  <si>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</si>
  <si>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</si>
  <si>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</si>
  <si>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</si>
  <si>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</si>
  <si>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</si>
  <si>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</si>
  <si>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</si>
  <si>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</si>
  <si>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</si>
  <si>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</si>
  <si>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</si>
  <si>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</si>
  <si>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</si>
  <si>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</si>
  <si>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</si>
  <si>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</si>
  <si>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</si>
  <si>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</si>
  <si>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</si>
  <si>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</si>
  <si>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</si>
  <si>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</si>
  <si>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</si>
  <si>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</si>
  <si>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</si>
  <si>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</si>
  <si>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</si>
  <si>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</si>
  <si>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</si>
  <si>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</si>
  <si>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</si>
  <si>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</si>
  <si>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</si>
  <si>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</si>
  <si>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</si>
  <si>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</si>
  <si>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</si>
  <si>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</si>
  <si>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</si>
  <si>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</si>
  <si>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</si>
  <si>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</si>
  <si>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</si>
  <si>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</si>
  <si>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</si>
  <si>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</si>
  <si>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</si>
  <si>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</si>
  <si>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</si>
  <si>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</si>
  <si>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</si>
  <si>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</si>
  <si>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</si>
  <si>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</si>
  <si>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</si>
  <si>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</si>
  <si>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</si>
  <si>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</si>
  <si>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</si>
  <si>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</si>
  <si>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</si>
  <si>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</si>
  <si>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</si>
  <si>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</si>
  <si>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</si>
  <si>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</si>
  <si>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</si>
  <si>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</si>
  <si>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</si>
  <si>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</si>
  <si>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</si>
  <si>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</si>
  <si>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</si>
  <si>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</si>
  <si>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</si>
  <si>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</si>
  <si>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</si>
  <si>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</si>
  <si>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</si>
  <si>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</si>
  <si>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</si>
  <si>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</si>
  <si>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</si>
  <si>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</si>
  <si>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</si>
  <si>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</si>
  <si>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</si>
  <si>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</si>
  <si>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</si>
  <si>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</si>
  <si>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</si>
  <si>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</si>
  <si>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</si>
  <si>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</si>
  <si>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</si>
  <si>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</si>
  <si>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</si>
  <si>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</si>
  <si>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</si>
  <si>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</si>
  <si>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</si>
  <si>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</si>
  <si>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</si>
  <si>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</si>
  <si>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</si>
  <si>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</si>
  <si>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</si>
  <si>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</si>
  <si>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</si>
  <si>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</si>
  <si>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</si>
  <si>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</si>
  <si>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</si>
  <si>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</si>
  <si>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</si>
  <si>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</si>
  <si>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</si>
  <si>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</si>
  <si>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</si>
  <si>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</si>
  <si>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</si>
  <si>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</si>
  <si>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</si>
  <si>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</si>
  <si>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</si>
  <si>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</si>
  <si>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</si>
  <si>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</si>
  <si>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</si>
  <si>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</si>
  <si>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</si>
  <si>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</si>
  <si>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</si>
  <si>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</si>
  <si>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</si>
  <si>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</si>
  <si>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</si>
  <si>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</si>
  <si>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</si>
  <si>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</si>
  <si>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</si>
  <si>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</si>
  <si>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</si>
  <si>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</si>
  <si>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</si>
  <si>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</si>
  <si>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</si>
  <si>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</si>
  <si>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</si>
  <si>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</si>
  <si>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</si>
  <si>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</si>
  <si>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</si>
  <si>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</si>
  <si>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</si>
  <si>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</si>
  <si>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</si>
  <si>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</si>
  <si>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</si>
  <si>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</si>
  <si>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</si>
  <si>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</si>
  <si>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</si>
  <si>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</si>
  <si>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</si>
  <si>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</si>
  <si>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</si>
  <si>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</si>
  <si>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</si>
  <si>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</si>
  <si>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</si>
  <si>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</si>
  <si>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</si>
  <si>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</si>
  <si>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</si>
  <si>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</si>
  <si>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</si>
  <si>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</si>
  <si>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</si>
  <si>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</si>
  <si>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</si>
  <si>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</si>
  <si>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</si>
  <si>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</si>
  <si>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</si>
  <si>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</si>
  <si>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</si>
  <si>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</si>
  <si>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</si>
  <si>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</si>
  <si>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</si>
  <si>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</si>
  <si>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</si>
  <si>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</si>
  <si>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</si>
  <si>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</si>
  <si>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</si>
  <si>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</si>
  <si>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</si>
  <si>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</si>
  <si>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</si>
  <si>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</si>
  <si>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</si>
  <si>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</si>
  <si>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</si>
  <si>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</si>
  <si>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</si>
  <si>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</si>
  <si>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</si>
  <si>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</si>
  <si>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</si>
  <si>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</si>
  <si>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</si>
  <si>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</si>
  <si>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</si>
  <si>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</si>
  <si>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</si>
  <si>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</si>
  <si>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</si>
  <si>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</si>
  <si>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</si>
  <si>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</si>
  <si>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</si>
  <si>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</si>
  <si>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</si>
  <si>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</si>
  <si>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</si>
  <si>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</si>
  <si>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</si>
  <si>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</si>
  <si>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</si>
  <si>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</si>
  <si>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</si>
  <si>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</si>
  <si>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</si>
  <si>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</si>
  <si>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</si>
  <si>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</si>
  <si>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</si>
  <si>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</si>
  <si>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</si>
  <si>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</si>
  <si>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</si>
  <si>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</si>
  <si>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</si>
  <si>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</si>
  <si>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</si>
  <si>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</si>
  <si>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</si>
  <si>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</si>
  <si>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</si>
  <si>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</si>
  <si>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</si>
  <si>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</si>
  <si>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</si>
  <si>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</si>
  <si>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</si>
  <si>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</si>
  <si>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</si>
  <si>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</si>
  <si>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</si>
  <si>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</si>
  <si>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</si>
  <si>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</si>
  <si>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</si>
  <si>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</si>
  <si>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</si>
  <si>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</si>
  <si>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</si>
  <si>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</si>
  <si>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</si>
  <si>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</si>
  <si>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</si>
  <si>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</si>
  <si>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</si>
  <si>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</si>
  <si>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</si>
  <si>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</si>
  <si>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</si>
  <si>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</si>
  <si>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</si>
  <si>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</si>
  <si>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</si>
  <si>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</si>
  <si>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</si>
  <si>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</si>
  <si>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</si>
  <si>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</si>
  <si>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</si>
  <si>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</si>
  <si>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</si>
  <si>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</si>
  <si>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</si>
  <si>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</si>
  <si>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</si>
  <si>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</si>
  <si>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</si>
  <si>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</si>
  <si>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</si>
  <si>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</si>
  <si>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</si>
  <si>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</si>
  <si>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</si>
  <si>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</si>
  <si>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</si>
  <si>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</si>
  <si>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</si>
  <si>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</si>
  <si>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</si>
  <si>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</si>
  <si>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</si>
  <si>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</si>
  <si>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</si>
  <si>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</si>
  <si>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</si>
  <si>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</si>
  <si>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</si>
  <si>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</si>
  <si>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</si>
  <si>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</si>
  <si>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</si>
  <si>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</si>
  <si>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</si>
  <si>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</si>
  <si>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</si>
  <si>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</si>
  <si>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</si>
  <si>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</si>
  <si>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</si>
  <si>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</si>
  <si>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</si>
  <si>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</si>
  <si>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</si>
  <si>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</si>
  <si>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</si>
  <si>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</si>
  <si>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</si>
  <si>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</si>
  <si>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</si>
  <si>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</si>
  <si>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</si>
  <si>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</si>
  <si>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</si>
  <si>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</si>
  <si>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</si>
  <si>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</si>
  <si>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</si>
  <si>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</si>
  <si>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</si>
  <si>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</si>
  <si>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</si>
  <si>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</si>
  <si>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</si>
  <si>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</si>
  <si>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</si>
  <si>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</si>
  <si>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</si>
  <si>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</si>
  <si>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</si>
  <si>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</si>
  <si>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</si>
  <si>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</si>
  <si>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</si>
  <si>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</si>
  <si>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</si>
  <si>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</si>
  <si>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</si>
  <si>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</si>
  <si>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</si>
  <si>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</si>
  <si>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</si>
  <si>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</si>
  <si>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</si>
  <si>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</si>
  <si>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</si>
  <si>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</si>
  <si>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</si>
  <si>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</si>
  <si>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</si>
  <si>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</si>
  <si>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</si>
  <si>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</si>
  <si>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</si>
  <si>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</si>
  <si>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</si>
  <si>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</si>
  <si>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</si>
  <si>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</si>
  <si>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</si>
  <si>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</si>
  <si>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</si>
  <si>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</si>
  <si>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</si>
  <si>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</si>
  <si>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</si>
  <si>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</si>
  <si>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</si>
  <si>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</si>
  <si>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</si>
  <si>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</si>
  <si>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</si>
  <si>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</si>
  <si>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</si>
  <si>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</si>
  <si>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</si>
  <si>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</si>
  <si>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</si>
  <si>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</si>
  <si>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</si>
  <si>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</si>
  <si>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</si>
  <si>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</si>
  <si>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</si>
  <si>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</si>
  <si>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</si>
  <si>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</si>
  <si>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</si>
  <si>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</si>
  <si>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</si>
  <si>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</si>
  <si>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</si>
  <si>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</si>
  <si>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</si>
  <si>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</si>
  <si>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</si>
  <si>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</si>
  <si>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</si>
  <si>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</si>
  <si>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</si>
  <si>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</si>
  <si>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</si>
  <si>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</si>
  <si>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</si>
  <si>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</si>
  <si>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</si>
  <si>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</si>
  <si>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</si>
  <si>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</si>
  <si>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</si>
  <si>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</si>
  <si>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</si>
  <si>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</si>
  <si>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</si>
  <si>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</si>
  <si>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</si>
  <si>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</si>
  <si>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</si>
  <si>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</si>
  <si>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</si>
  <si>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</si>
  <si>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</si>
  <si>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</si>
  <si>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</si>
  <si>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</si>
  <si>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</si>
  <si>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</si>
  <si>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</si>
  <si>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</si>
  <si>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</si>
  <si>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</si>
  <si>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</si>
  <si>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</si>
  <si>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</si>
  <si>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</si>
  <si>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</si>
  <si>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</si>
  <si>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</si>
  <si>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</si>
  <si>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</si>
  <si>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</si>
  <si>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</si>
  <si>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</si>
  <si>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</si>
  <si>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</si>
  <si>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</si>
  <si>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</si>
  <si>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</si>
  <si>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</si>
  <si>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</si>
  <si>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</si>
  <si>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</si>
  <si>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</si>
  <si>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</si>
  <si>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</si>
  <si>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</si>
  <si>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</si>
  <si>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</si>
  <si>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</si>
  <si>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</si>
  <si>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</si>
  <si>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</si>
  <si>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</si>
  <si>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</si>
  <si>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</si>
  <si>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</si>
  <si>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</si>
  <si>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</si>
  <si>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</si>
  <si>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</si>
  <si>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</si>
  <si>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</si>
  <si>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</si>
  <si>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</si>
  <si>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</si>
  <si>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</si>
  <si>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</si>
  <si>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</si>
  <si>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</si>
  <si>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</si>
  <si>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</si>
  <si>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</si>
  <si>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</si>
  <si>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</si>
  <si>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</si>
  <si>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</si>
  <si>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</si>
  <si>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</si>
  <si>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</si>
  <si>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</si>
  <si>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</si>
  <si>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</si>
  <si>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</si>
  <si>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</si>
  <si>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</si>
  <si>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</si>
  <si>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</si>
  <si>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</si>
  <si>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</si>
  <si>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</si>
  <si>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</si>
  <si>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</si>
  <si>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</si>
  <si>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</si>
  <si>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</si>
  <si>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</si>
  <si>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</si>
  <si>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</si>
  <si>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</si>
  <si>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</si>
  <si>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</si>
  <si>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</si>
  <si>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</si>
  <si>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</si>
  <si>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</si>
  <si>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</si>
  <si>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</si>
  <si>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</si>
  <si>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</si>
  <si>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</si>
  <si>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</si>
  <si>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</si>
  <si>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</si>
  <si>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</si>
  <si>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</si>
  <si>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</si>
  <si>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</si>
  <si>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</si>
  <si>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</si>
  <si>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</si>
  <si>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</si>
  <si>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</si>
  <si>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</si>
  <si>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</si>
  <si>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</si>
  <si>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</si>
  <si>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</si>
  <si>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</si>
  <si>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</si>
  <si>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</si>
  <si>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</si>
  <si>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</si>
  <si>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</si>
  <si>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</si>
  <si>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</si>
  <si>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</si>
  <si>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</si>
  <si>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</si>
  <si>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</si>
  <si>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</si>
  <si>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</si>
  <si>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</si>
  <si>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</si>
  <si>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</si>
  <si>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</si>
  <si>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</si>
  <si>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</si>
  <si>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</si>
  <si>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</si>
  <si>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</si>
  <si>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</si>
  <si>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</si>
  <si>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</si>
  <si>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</si>
  <si>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</si>
  <si>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</si>
  <si>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</si>
  <si>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</si>
  <si>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</si>
  <si>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</si>
  <si>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</si>
  <si>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</si>
  <si>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</si>
  <si>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</si>
  <si>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</si>
  <si>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</si>
  <si>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</si>
  <si>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</si>
  <si>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</si>
  <si>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</si>
  <si>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</si>
  <si>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</si>
  <si>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</si>
  <si>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</si>
  <si>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</si>
  <si>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</si>
  <si>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</si>
  <si>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</si>
  <si>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</si>
  <si>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</si>
  <si>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</si>
  <si>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</si>
  <si>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</si>
  <si>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</si>
  <si>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</si>
  <si>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</si>
  <si>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</si>
  <si>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</si>
  <si>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</si>
  <si>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</si>
  <si>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</si>
  <si>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</si>
  <si>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</si>
  <si>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</si>
  <si>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</si>
  <si>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</si>
  <si>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</si>
  <si>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</si>
  <si>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</si>
  <si>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</si>
  <si>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</si>
  <si>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</si>
  <si>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</si>
  <si>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</si>
  <si>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</si>
  <si>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</si>
  <si>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</si>
  <si>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</si>
  <si>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</si>
  <si>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</si>
  <si>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</si>
  <si>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</si>
  <si>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</si>
  <si>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</si>
  <si>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</si>
  <si>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</si>
  <si>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</si>
  <si>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</si>
  <si>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</si>
  <si>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</si>
  <si>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</si>
  <si>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</si>
  <si>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</si>
  <si>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</si>
  <si>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</si>
  <si>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</si>
  <si>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</si>
  <si>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</si>
  <si>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</si>
  <si>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</si>
  <si>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</si>
  <si>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</si>
  <si>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</si>
  <si>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</si>
  <si>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</si>
  <si>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</si>
  <si>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</si>
  <si>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</si>
  <si>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</si>
  <si>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</si>
  <si>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</si>
  <si>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</si>
  <si>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</si>
  <si>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</si>
  <si>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</si>
  <si>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</si>
  <si>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</si>
  <si>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</si>
  <si>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</si>
  <si>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</si>
  <si>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</si>
  <si>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</si>
  <si>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</si>
  <si>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</si>
  <si>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</si>
  <si>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</si>
  <si>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</si>
  <si>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</si>
  <si>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</si>
  <si>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</si>
  <si>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</si>
  <si>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</si>
  <si>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</si>
  <si>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</si>
  <si>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</si>
  <si>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</si>
  <si>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</si>
  <si>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</si>
  <si>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</si>
  <si>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</si>
  <si>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</si>
  <si>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</si>
  <si>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</si>
  <si>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</si>
  <si>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</si>
  <si>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</si>
  <si>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</si>
  <si>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</si>
  <si>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</si>
  <si>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</si>
  <si>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</si>
  <si>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</si>
  <si>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</si>
  <si>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</si>
  <si>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</si>
  <si>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</si>
  <si>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</si>
  <si>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</si>
  <si>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</si>
  <si>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</si>
  <si>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</si>
  <si>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</si>
  <si>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</si>
  <si>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</si>
  <si>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</si>
  <si>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</si>
  <si>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</si>
  <si>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</si>
  <si>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</si>
  <si>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</si>
  <si>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</si>
  <si>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</si>
  <si>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</si>
  <si>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</si>
  <si>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</si>
  <si>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</si>
  <si>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</si>
  <si>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</si>
  <si>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</si>
  <si>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</si>
  <si>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</si>
  <si>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</si>
  <si>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</si>
  <si>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</si>
  <si>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</si>
  <si>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</si>
  <si>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</si>
  <si>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</si>
  <si>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</si>
  <si>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</si>
  <si>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</si>
  <si>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</si>
  <si>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</si>
  <si>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</si>
  <si>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</si>
  <si>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</si>
  <si>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</si>
  <si>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</si>
  <si>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</si>
  <si>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</si>
  <si>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</si>
  <si>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</si>
  <si>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</si>
  <si>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</si>
  <si>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</si>
  <si>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</si>
  <si>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</si>
  <si>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</si>
  <si>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</si>
  <si>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</si>
  <si>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</si>
  <si>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</si>
  <si>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</si>
  <si>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</si>
  <si>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</si>
  <si>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</si>
  <si>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</si>
  <si>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</si>
  <si>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</si>
  <si>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</si>
  <si>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</si>
  <si>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</si>
  <si>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</si>
  <si>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</si>
  <si>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</si>
  <si>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</si>
  <si>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</si>
  <si>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</si>
  <si>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</si>
  <si>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</si>
  <si>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</si>
  <si>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</si>
  <si>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</si>
  <si>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</si>
  <si>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</si>
  <si>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</si>
  <si>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</si>
  <si>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</si>
  <si>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</si>
  <si>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</si>
  <si>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</si>
  <si>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</si>
  <si>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</si>
  <si>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</si>
  <si>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</si>
  <si>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</si>
  <si>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</si>
  <si>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</si>
  <si>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</si>
  <si>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</si>
  <si>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</si>
  <si>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</si>
  <si>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</si>
  <si>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</si>
  <si>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</si>
  <si>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</si>
  <si>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</si>
  <si>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</si>
  <si>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</si>
  <si>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</si>
  <si>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</si>
  <si>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</si>
  <si>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</si>
  <si>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</si>
  <si>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</si>
  <si>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</si>
  <si>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</si>
  <si>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</si>
  <si>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</si>
  <si>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</si>
  <si>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</si>
  <si>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</si>
  <si>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</si>
  <si>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</si>
  <si>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</si>
  <si>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</si>
  <si>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</si>
  <si>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</si>
  <si>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</si>
  <si>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</si>
  <si>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</si>
  <si>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</si>
  <si>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</si>
  <si>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</si>
  <si>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</si>
  <si>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</si>
  <si>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</si>
  <si>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</si>
  <si>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</si>
  <si>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</si>
  <si>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</si>
  <si>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</si>
  <si>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</si>
  <si>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</si>
  <si>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</si>
  <si>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</si>
  <si>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</si>
  <si>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</si>
  <si>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</si>
  <si>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</si>
  <si>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</si>
  <si>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</si>
  <si>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</si>
  <si>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</si>
  <si>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</si>
  <si>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</si>
  <si>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</si>
  <si>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</si>
  <si>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</si>
  <si>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</si>
  <si>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</si>
  <si>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</si>
  <si>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</si>
  <si>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</si>
  <si>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</si>
  <si>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</si>
  <si>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</si>
  <si>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</si>
  <si>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</si>
  <si>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</si>
  <si>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</si>
  <si>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</si>
  <si>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</si>
  <si>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</si>
  <si>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</si>
  <si>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</si>
  <si>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</si>
  <si>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</si>
  <si>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</si>
  <si>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</si>
  <si>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</si>
  <si>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</si>
  <si>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</si>
  <si>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</si>
  <si>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</si>
  <si>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</si>
  <si>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</si>
  <si>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</si>
  <si>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</si>
  <si>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</si>
  <si>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</si>
  <si>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</si>
  <si>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</si>
  <si>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</si>
  <si>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</si>
  <si>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</si>
  <si>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</si>
  <si>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</si>
  <si>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</si>
  <si>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</si>
  <si>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</si>
  <si>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</si>
  <si>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</si>
  <si>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</si>
  <si>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</si>
  <si>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</si>
  <si>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</si>
  <si>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</si>
  <si>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</si>
  <si>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</si>
  <si>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</si>
  <si>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</si>
  <si>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</si>
  <si>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</si>
  <si>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</si>
  <si>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</si>
  <si>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</si>
  <si>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</si>
  <si>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</si>
  <si>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</si>
  <si>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</si>
  <si>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</si>
  <si>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</si>
  <si>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</si>
  <si>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</si>
  <si>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</si>
  <si>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</si>
  <si>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</si>
  <si>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</si>
  <si>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</si>
  <si>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</si>
  <si>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</si>
  <si>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</si>
  <si>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</si>
  <si>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</si>
  <si>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</si>
  <si>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</si>
  <si>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</si>
  <si>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</si>
  <si>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</si>
  <si>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</si>
  <si>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</si>
  <si>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</si>
  <si>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</si>
  <si>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</si>
  <si>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</si>
  <si>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</si>
  <si>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</si>
  <si>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</si>
  <si>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</si>
  <si>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</si>
  <si>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</si>
  <si>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</si>
  <si>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</si>
  <si>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</si>
  <si>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</si>
  <si>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</si>
  <si>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</si>
  <si>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</si>
  <si>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</si>
  <si>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</si>
  <si>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</si>
  <si>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</si>
  <si>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</si>
  <si>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</si>
  <si>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</si>
  <si>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</si>
  <si>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</si>
  <si>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</si>
  <si>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</si>
  <si>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</si>
  <si>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</si>
  <si>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</si>
  <si>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</si>
  <si>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</si>
  <si>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</si>
  <si>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</si>
  <si>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</si>
  <si>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</si>
  <si>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</si>
  <si>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</si>
  <si>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</si>
  <si>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</si>
  <si>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</si>
  <si>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</si>
  <si>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</si>
  <si>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</si>
  <si>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</si>
  <si>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</si>
  <si>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</si>
  <si>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</si>
  <si>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</si>
  <si>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</si>
  <si>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</si>
  <si>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</si>
  <si>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</si>
  <si>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</si>
  <si>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</si>
  <si>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</si>
  <si>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</si>
  <si>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</si>
  <si>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</si>
  <si>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</si>
  <si>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</si>
  <si>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</si>
  <si>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</si>
  <si>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</si>
  <si>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</si>
  <si>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</si>
  <si>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</si>
  <si>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</si>
  <si>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</si>
  <si>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</si>
  <si>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</si>
  <si>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</si>
  <si>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</si>
  <si>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</si>
  <si>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</si>
  <si>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</si>
  <si>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</si>
  <si>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</si>
  <si>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</si>
  <si>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</si>
  <si>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</si>
  <si>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</si>
  <si>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</si>
  <si>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</si>
  <si>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</si>
  <si>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</si>
  <si>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</si>
  <si>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</si>
  <si>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</si>
  <si>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</si>
  <si>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</si>
  <si>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</si>
  <si>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</si>
  <si>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</si>
  <si>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</si>
  <si>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</si>
  <si>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</si>
  <si>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</si>
  <si>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</si>
  <si>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</si>
  <si>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</si>
  <si>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</si>
  <si>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</si>
  <si>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</si>
  <si>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</si>
  <si>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</si>
  <si>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</si>
  <si>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</si>
  <si>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</si>
  <si>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</si>
  <si>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</si>
  <si>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</si>
  <si>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</si>
  <si>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</si>
  <si>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</si>
  <si>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</si>
  <si>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</si>
  <si>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</si>
  <si>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</si>
  <si>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</si>
  <si>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</si>
  <si>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</si>
  <si>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</si>
  <si>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</si>
  <si>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</si>
  <si>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</si>
  <si>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</si>
  <si>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</si>
  <si>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</si>
  <si>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</si>
  <si>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</si>
  <si>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</si>
  <si>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</si>
  <si>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</si>
  <si>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</si>
  <si>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</si>
  <si>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</si>
  <si>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</si>
  <si>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</si>
  <si>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</si>
  <si>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</si>
  <si>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</si>
  <si>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</si>
  <si>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</si>
  <si>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</si>
  <si>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</si>
  <si>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</si>
  <si>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</si>
  <si>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</si>
  <si>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</si>
  <si>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</si>
  <si>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</si>
  <si>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</si>
  <si>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</si>
  <si>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</si>
  <si>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</si>
  <si>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</si>
  <si>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</si>
  <si>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</si>
  <si>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</si>
  <si>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</si>
  <si>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</si>
  <si>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</si>
  <si>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</si>
  <si>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</si>
  <si>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</si>
  <si>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</si>
  <si>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</si>
  <si>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</si>
  <si>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</si>
  <si>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</si>
  <si>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</si>
  <si>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</si>
  <si>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</si>
  <si>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</si>
  <si>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</si>
  <si>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</si>
  <si>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</si>
  <si>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</si>
  <si>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</si>
  <si>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</si>
  <si>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</si>
  <si>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</si>
  <si>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</si>
  <si>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</si>
  <si>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</si>
  <si>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</si>
  <si>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</si>
  <si>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</si>
  <si>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</si>
  <si>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</si>
  <si>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</si>
  <si>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</si>
  <si>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</si>
  <si>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</si>
  <si>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</si>
  <si>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</si>
  <si>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</si>
  <si>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</si>
  <si>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</si>
  <si>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</si>
  <si>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</si>
  <si>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</si>
  <si>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</si>
  <si>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</si>
  <si>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</si>
  <si>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</si>
  <si>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</si>
  <si>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</si>
  <si>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</si>
  <si>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</si>
  <si>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</si>
  <si>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</si>
  <si>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</si>
  <si>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</si>
  <si>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</si>
  <si>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</si>
  <si>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</si>
  <si>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</si>
  <si>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</si>
  <si>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</si>
  <si>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</si>
  <si>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</si>
  <si>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</si>
  <si>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</si>
  <si>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</si>
  <si>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</si>
  <si>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</si>
  <si>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</si>
  <si>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</si>
  <si>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</si>
  <si>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</si>
  <si>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</si>
  <si>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</si>
  <si>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</si>
  <si>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</si>
  <si>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</si>
  <si>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</si>
  <si>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</si>
  <si>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</si>
  <si>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</si>
  <si>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</si>
  <si>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</si>
  <si>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</si>
  <si>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</si>
  <si>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</si>
  <si>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</si>
  <si>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</si>
  <si>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</si>
  <si>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</si>
  <si>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</si>
  <si>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</si>
  <si>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</si>
  <si>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</si>
  <si>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</si>
  <si>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</si>
  <si>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</si>
  <si>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</si>
  <si>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</si>
  <si>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</si>
  <si>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</si>
  <si>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</si>
  <si>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</si>
  <si>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</si>
  <si>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</si>
  <si>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</si>
  <si>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</si>
  <si>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</si>
  <si>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</si>
  <si>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</si>
  <si>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</si>
  <si>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</si>
  <si>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</si>
  <si>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</si>
  <si>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</si>
  <si>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</si>
  <si>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</si>
  <si>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</si>
  <si>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</si>
  <si>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</si>
  <si>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</si>
  <si>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</si>
  <si>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</si>
  <si>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</si>
  <si>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</si>
  <si>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</si>
  <si>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</si>
  <si>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</si>
  <si>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</si>
  <si>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</si>
  <si>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</si>
  <si>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</si>
  <si>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</si>
  <si>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</si>
  <si>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</si>
  <si>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</si>
  <si>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</si>
  <si>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</si>
  <si>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</si>
  <si>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</si>
  <si>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</si>
  <si>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</si>
  <si>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</si>
  <si>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</si>
  <si>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</si>
  <si>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</si>
  <si>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</si>
  <si>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</si>
  <si>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</si>
  <si>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</si>
  <si>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</si>
  <si>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</si>
  <si>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</si>
  <si>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</si>
  <si>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</si>
  <si>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</si>
  <si>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</si>
  <si>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</si>
  <si>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</si>
  <si>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</si>
  <si>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</si>
  <si>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</si>
  <si>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</si>
  <si>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</si>
  <si>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</si>
  <si>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</si>
  <si>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</si>
  <si>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</si>
  <si>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</si>
  <si>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</si>
  <si>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</si>
  <si>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</si>
  <si>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</si>
  <si>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</si>
  <si>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</si>
  <si>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</si>
  <si>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</si>
  <si>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</si>
  <si>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</si>
  <si>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</si>
  <si>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</si>
  <si>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</si>
  <si>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</si>
  <si>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</si>
  <si>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</si>
  <si>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</si>
  <si>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</si>
  <si>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</si>
  <si>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</si>
  <si>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</si>
  <si>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</si>
  <si>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</si>
  <si>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</si>
  <si>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</si>
  <si>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</si>
  <si>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</si>
  <si>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</si>
  <si>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</si>
  <si>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</si>
  <si>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</si>
  <si>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</si>
  <si>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</si>
  <si>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</si>
  <si>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</si>
  <si>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</si>
  <si>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</si>
  <si>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</si>
  <si>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</si>
  <si>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</si>
  <si>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</si>
  <si>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</si>
  <si>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</si>
  <si>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</si>
  <si>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</si>
  <si>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</si>
  <si>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</si>
  <si>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</si>
  <si>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</si>
  <si>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</si>
  <si>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</si>
  <si>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</si>
  <si>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</si>
  <si>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</si>
  <si>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</si>
  <si>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</si>
  <si>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</si>
  <si>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</si>
  <si>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</si>
  <si>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</si>
  <si>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</si>
  <si>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</si>
  <si>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</si>
  <si>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</si>
  <si>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</si>
  <si>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</si>
  <si>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</si>
  <si>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</si>
  <si>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</si>
  <si>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</si>
  <si>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</si>
  <si>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</si>
  <si>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</si>
  <si>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</si>
  <si>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</si>
  <si>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</si>
  <si>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</si>
  <si>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</si>
  <si>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</si>
  <si>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</si>
  <si>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</si>
  <si>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</si>
  <si>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</si>
  <si>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</si>
  <si>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</si>
  <si>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</si>
  <si>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</si>
  <si>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</si>
  <si>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</si>
  <si>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</si>
  <si>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</si>
  <si>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</si>
  <si>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</si>
  <si>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</si>
  <si>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</si>
  <si>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</si>
  <si>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</si>
  <si>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</si>
  <si>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</si>
  <si>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</si>
  <si>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</si>
  <si>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</si>
  <si>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</si>
  <si>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</si>
  <si>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</si>
  <si>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</si>
  <si>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</si>
  <si>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</si>
  <si>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</si>
  <si>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</si>
  <si>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</si>
  <si>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</si>
  <si>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</si>
  <si>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</si>
  <si>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</si>
  <si>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</si>
  <si>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</si>
  <si>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</si>
  <si>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</si>
  <si>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</si>
  <si>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</si>
  <si>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</si>
  <si>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</si>
  <si>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</si>
  <si>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</si>
  <si>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</si>
  <si>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</si>
  <si>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</si>
  <si>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</si>
  <si>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</si>
  <si>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</si>
  <si>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</si>
  <si>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</si>
  <si>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</si>
  <si>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</si>
  <si>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</si>
  <si>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</si>
  <si>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</si>
  <si>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</si>
  <si>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</si>
  <si>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</si>
  <si>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</si>
  <si>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</si>
  <si>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</si>
  <si>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</si>
  <si>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</si>
  <si>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</si>
  <si>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</si>
  <si>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</si>
  <si>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</si>
  <si>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</si>
  <si>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</si>
  <si>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</si>
  <si>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</si>
  <si>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</si>
  <si>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</si>
  <si>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</si>
  <si>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</si>
  <si>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</si>
  <si>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</si>
  <si>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</si>
  <si>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</si>
  <si>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</si>
  <si>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</si>
  <si>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</si>
  <si>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</si>
  <si>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</si>
  <si>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</si>
  <si>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</si>
  <si>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</si>
  <si>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</si>
  <si>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</si>
  <si>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</si>
  <si>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</si>
  <si>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</si>
  <si>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</si>
  <si>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</si>
  <si>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</si>
  <si>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</si>
  <si>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</si>
  <si>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</si>
  <si>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</si>
  <si>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</si>
  <si>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</si>
  <si>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</si>
  <si>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</si>
  <si>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</si>
  <si>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</si>
  <si>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</si>
  <si>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</si>
  <si>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</si>
  <si>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</si>
  <si>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</si>
  <si>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</si>
  <si>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</si>
  <si>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</si>
  <si>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</si>
  <si>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</si>
  <si>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</si>
  <si>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</si>
  <si>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</si>
  <si>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</si>
  <si>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</si>
  <si>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</si>
  <si>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</si>
  <si>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</si>
  <si>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</si>
  <si>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</si>
  <si>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</si>
  <si>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</si>
  <si>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</si>
  <si>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</si>
  <si>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</si>
  <si>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</si>
  <si>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</si>
  <si>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</si>
  <si>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</si>
  <si>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</si>
  <si>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</si>
  <si>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</si>
  <si>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</si>
  <si>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</si>
  <si>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</si>
  <si>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</si>
  <si>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</si>
  <si>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</si>
  <si>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</si>
  <si>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</si>
  <si>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</si>
  <si>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</si>
  <si>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</si>
  <si>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</si>
  <si>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</si>
  <si>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</si>
  <si>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</si>
  <si>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</si>
  <si>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</si>
  <si>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</si>
  <si>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</si>
  <si>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</si>
  <si>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</si>
  <si>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</si>
  <si>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</si>
  <si>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</si>
  <si>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</si>
  <si>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</si>
  <si>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</si>
  <si>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</si>
  <si>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</si>
  <si>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</si>
  <si>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</si>
  <si>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</si>
  <si>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</si>
  <si>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</si>
  <si>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</si>
  <si>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</si>
  <si>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</si>
  <si>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</si>
  <si>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</si>
  <si>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</si>
  <si>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</si>
  <si>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</si>
  <si>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</si>
  <si>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</si>
  <si>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</si>
  <si>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</si>
  <si>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</si>
  <si>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</si>
  <si>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</si>
  <si>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</si>
  <si>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</si>
  <si>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</si>
  <si>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</si>
  <si>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</si>
  <si>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</si>
  <si>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</si>
  <si>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</si>
  <si>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</si>
  <si>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</si>
  <si>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</si>
  <si>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</si>
  <si>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</si>
  <si>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</si>
  <si>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</si>
  <si>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</si>
  <si>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</si>
  <si>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</si>
  <si>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</si>
  <si>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</si>
  <si>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</si>
  <si>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</si>
  <si>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</si>
  <si>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</si>
  <si>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</si>
  <si>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</si>
  <si>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</si>
  <si>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</si>
  <si>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</si>
  <si>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</si>
  <si>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</si>
  <si>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</si>
  <si>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</si>
  <si>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</si>
  <si>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</si>
  <si>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</si>
  <si>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</si>
  <si>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</si>
  <si>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</si>
  <si>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</si>
  <si>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</si>
  <si>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</si>
  <si>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</si>
  <si>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</si>
  <si>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</si>
  <si>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</si>
  <si>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</si>
  <si>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</si>
  <si>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</si>
  <si>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</si>
  <si>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</si>
  <si>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</si>
  <si>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</si>
  <si>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</si>
  <si>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</si>
  <si>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</si>
  <si>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</si>
  <si>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</si>
  <si>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</si>
  <si>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</si>
  <si>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</si>
  <si>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</si>
  <si>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</si>
  <si>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</si>
  <si>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</si>
  <si>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</si>
  <si>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</si>
  <si>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</si>
  <si>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</si>
  <si>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</si>
  <si>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</si>
  <si>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</si>
  <si>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</si>
  <si>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</si>
  <si>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</si>
  <si>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</si>
  <si>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</si>
  <si>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</si>
  <si>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</si>
  <si>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</si>
  <si>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</si>
  <si>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</si>
  <si>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</si>
  <si>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</si>
  <si>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</si>
  <si>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</si>
  <si>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</si>
  <si>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</si>
  <si>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</si>
  <si>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</si>
  <si>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</si>
  <si>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</si>
  <si>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</si>
  <si>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</si>
  <si>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</si>
  <si>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</si>
  <si>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</si>
  <si>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</si>
  <si>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</si>
  <si>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</si>
  <si>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</si>
  <si>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</si>
  <si>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</si>
  <si>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</si>
  <si>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</si>
  <si>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</si>
  <si>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</si>
  <si>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</si>
  <si>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</si>
  <si>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</si>
  <si>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</si>
  <si>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</si>
  <si>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</si>
  <si>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</si>
  <si>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</si>
  <si>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</si>
  <si>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</si>
  <si>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</si>
  <si>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</si>
  <si>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</si>
  <si>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</si>
  <si>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</si>
  <si>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</si>
  <si>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</si>
  <si>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</si>
  <si>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</si>
  <si>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</si>
  <si>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</si>
  <si>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</si>
  <si>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</si>
  <si>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</si>
  <si>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</si>
  <si>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</si>
  <si>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</si>
  <si>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</si>
  <si>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</si>
  <si>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</si>
  <si>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</si>
  <si>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</si>
  <si>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</si>
  <si>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</si>
  <si>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</si>
  <si>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</si>
  <si>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</si>
  <si>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</si>
  <si>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</si>
  <si>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</si>
  <si>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</si>
  <si>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</si>
  <si>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</si>
  <si>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</si>
  <si>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</si>
  <si>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</si>
  <si>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</si>
  <si>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</si>
  <si>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</si>
  <si>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</si>
  <si>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</si>
  <si>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</si>
  <si>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</si>
  <si>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</si>
  <si>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</si>
  <si>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</si>
  <si>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</si>
  <si>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</si>
  <si>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</si>
  <si>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</si>
  <si>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</si>
  <si>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</si>
  <si>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</si>
  <si>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</si>
  <si>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</si>
  <si>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</si>
  <si>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</si>
  <si>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</si>
  <si>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</si>
  <si>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</si>
  <si>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</si>
  <si>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</si>
  <si>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</si>
  <si>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</si>
  <si>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</si>
  <si>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</si>
  <si>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</si>
  <si>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</si>
  <si>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</si>
  <si>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</si>
  <si>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</si>
  <si>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</si>
  <si>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</si>
  <si>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</si>
  <si>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</si>
  <si>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</si>
  <si>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</si>
  <si>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</si>
  <si>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</si>
  <si>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</si>
  <si>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</si>
  <si>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</si>
  <si>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</si>
  <si>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</si>
  <si>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</si>
  <si>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</si>
  <si>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</si>
  <si>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</si>
  <si>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</si>
  <si>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</si>
  <si>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</si>
  <si>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</si>
  <si>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</si>
  <si>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</si>
  <si>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</si>
  <si>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</si>
  <si>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</si>
  <si>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</si>
  <si>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</si>
  <si>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</si>
  <si>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</si>
  <si>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</si>
  <si>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</si>
  <si>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</si>
  <si>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</si>
  <si>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</si>
  <si>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</si>
  <si>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</si>
  <si>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</si>
  <si>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</si>
  <si>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</si>
  <si>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</si>
  <si>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</si>
  <si>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</si>
  <si>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</si>
  <si>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</si>
  <si>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</si>
  <si>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</si>
  <si>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</si>
  <si>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</si>
  <si>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</si>
  <si>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</si>
  <si>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</si>
  <si>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</si>
  <si>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</si>
  <si>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</si>
  <si>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</si>
  <si>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</si>
  <si>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</si>
  <si>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</si>
  <si>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</si>
  <si>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</si>
  <si>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</si>
  <si>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</si>
  <si>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</si>
  <si>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</si>
  <si>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</si>
  <si>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</si>
  <si>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</si>
  <si>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</si>
  <si>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</si>
  <si>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</si>
  <si>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</si>
  <si>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</si>
  <si>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</si>
  <si>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</si>
  <si>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</si>
  <si>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</si>
  <si>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</si>
  <si>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</si>
  <si>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</si>
  <si>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</si>
  <si>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</si>
  <si>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</si>
  <si>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</si>
  <si>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</si>
  <si>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</si>
  <si>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</si>
  <si>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</si>
  <si>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</si>
  <si>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</si>
  <si>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</si>
  <si>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</si>
  <si>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</si>
  <si>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</si>
  <si>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</si>
  <si>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</si>
  <si>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</si>
  <si>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</si>
  <si>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</si>
  <si>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</si>
  <si>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</si>
  <si>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</si>
  <si>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</si>
  <si>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</si>
  <si>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</si>
  <si>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</si>
  <si>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</si>
  <si>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</si>
  <si>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</si>
  <si>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</si>
  <si>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</si>
  <si>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</si>
  <si>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</si>
  <si>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</si>
  <si>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</si>
  <si>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</si>
  <si>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</si>
  <si>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</si>
  <si>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</si>
  <si>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</si>
  <si>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</si>
  <si>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</si>
  <si>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</si>
  <si>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</si>
  <si>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</si>
  <si>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</si>
  <si>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</si>
  <si>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</si>
  <si>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</si>
  <si>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</si>
  <si>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</si>
  <si>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</si>
  <si>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</si>
  <si>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</si>
  <si>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</si>
  <si>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</si>
  <si>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</si>
  <si>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</si>
  <si>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</si>
  <si>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</si>
  <si>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</si>
  <si>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</si>
  <si>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</si>
  <si>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</si>
  <si>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</si>
  <si>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</si>
  <si>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</si>
  <si>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</si>
  <si>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</si>
  <si>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</si>
  <si>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</si>
  <si>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</si>
  <si>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</si>
  <si>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</si>
  <si>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</si>
  <si>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</si>
  <si>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</si>
  <si>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</si>
  <si>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</si>
  <si>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</si>
  <si>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</si>
  <si>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</si>
  <si>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</si>
  <si>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</si>
  <si>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</si>
  <si>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</si>
  <si>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</si>
  <si>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</si>
  <si>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</si>
  <si>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</si>
  <si>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</si>
  <si>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</si>
  <si>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</si>
  <si>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</si>
  <si>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</si>
  <si>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</si>
  <si>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</si>
  <si>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</si>
  <si>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</si>
  <si>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</si>
  <si>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</si>
  <si>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</si>
  <si>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</si>
  <si>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</si>
  <si>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</si>
  <si>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</si>
  <si>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</si>
  <si>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</si>
  <si>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</si>
  <si>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</si>
  <si>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</si>
  <si>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</si>
  <si>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</si>
  <si>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</si>
  <si>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</si>
  <si>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</si>
  <si>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</si>
  <si>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</si>
  <si>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</si>
  <si>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</si>
  <si>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</si>
  <si>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</si>
  <si>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</si>
  <si>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</si>
  <si>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</si>
  <si>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</si>
  <si>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</si>
  <si>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</si>
  <si>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</si>
  <si>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</si>
  <si>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</si>
  <si>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</si>
  <si>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</si>
  <si>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</si>
  <si>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</si>
  <si>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</si>
  <si>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</si>
  <si>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</si>
  <si>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</si>
  <si>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</si>
  <si>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</si>
  <si>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</si>
  <si>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</si>
  <si>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</si>
  <si>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</si>
  <si>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</si>
  <si>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</si>
  <si>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</si>
  <si>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</si>
  <si>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</si>
  <si>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</si>
  <si>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</si>
  <si>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</si>
  <si>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</si>
  <si>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</si>
  <si>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</si>
  <si>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</si>
  <si>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</si>
  <si>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</si>
  <si>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</si>
  <si>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</si>
  <si>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</si>
  <si>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</si>
  <si>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</si>
  <si>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</si>
  <si>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</si>
  <si>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</si>
  <si>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</si>
  <si>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</si>
  <si>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</si>
  <si>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</si>
  <si>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</si>
  <si>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</si>
  <si>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</si>
  <si>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</si>
  <si>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</si>
  <si>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</si>
  <si>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</si>
  <si>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</si>
  <si>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</si>
  <si>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</si>
  <si>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</si>
  <si>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</si>
  <si>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</si>
  <si>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</si>
  <si>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</si>
  <si>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</si>
  <si>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</si>
  <si>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</si>
  <si>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</si>
  <si>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</si>
  <si>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</si>
  <si>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</si>
  <si>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</si>
  <si>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</si>
  <si>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</si>
  <si>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</si>
  <si>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</si>
  <si>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</si>
  <si>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</si>
  <si>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</si>
  <si>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</si>
  <si>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</si>
  <si>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</si>
  <si>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</si>
  <si>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</si>
  <si>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</si>
  <si>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</si>
  <si>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</si>
  <si>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</si>
  <si>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</si>
  <si>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</si>
  <si>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</si>
  <si>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</si>
  <si>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</si>
  <si>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</si>
  <si>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</si>
  <si>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</si>
  <si>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</si>
  <si>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</si>
  <si>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</si>
  <si>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</si>
  <si>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</si>
  <si>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</si>
  <si>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</si>
  <si>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</si>
  <si>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</si>
  <si>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</si>
  <si>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</si>
  <si>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</si>
  <si>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</si>
  <si>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</si>
  <si>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</si>
  <si>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</si>
  <si>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</si>
  <si>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</si>
  <si>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</si>
  <si>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</si>
  <si>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</si>
  <si>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</si>
  <si>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</si>
  <si>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</si>
  <si>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</si>
  <si>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</si>
  <si>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</si>
  <si>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</si>
  <si>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</si>
  <si>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</si>
  <si>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</si>
  <si>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</si>
  <si>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</si>
  <si>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</si>
  <si>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</si>
  <si>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</si>
  <si>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</si>
  <si>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</si>
  <si>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</si>
  <si>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</si>
  <si>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</si>
  <si>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</si>
  <si>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</si>
  <si>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</si>
  <si>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</si>
  <si>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</si>
  <si>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</si>
  <si>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</si>
  <si>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</si>
  <si>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</si>
  <si>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</si>
  <si>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</si>
  <si>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</si>
  <si>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</si>
  <si>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</si>
  <si>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</si>
  <si>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</si>
  <si>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</si>
  <si>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</si>
  <si>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</si>
  <si>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</si>
  <si>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</si>
  <si>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</si>
  <si>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</si>
  <si>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</si>
  <si>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</si>
  <si>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</si>
  <si>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</si>
  <si>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</si>
  <si>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</si>
  <si>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</si>
  <si>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</si>
  <si>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</si>
  <si>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</si>
  <si>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</si>
  <si>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</si>
  <si>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</si>
  <si>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</si>
  <si>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</si>
  <si>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</si>
  <si>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</si>
  <si>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</si>
  <si>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</si>
  <si>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</si>
  <si>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</si>
  <si>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</si>
  <si>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</si>
  <si>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</si>
  <si>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</si>
  <si>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</si>
  <si>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</si>
  <si>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</si>
  <si>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</si>
  <si>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</si>
  <si>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</si>
  <si>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</si>
  <si>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</si>
  <si>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</si>
  <si>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</si>
  <si>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</si>
  <si>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</si>
  <si>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</si>
  <si>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</si>
  <si>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</si>
  <si>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</si>
  <si>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</si>
  <si>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</si>
  <si>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</si>
  <si>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</si>
  <si>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</si>
  <si>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</si>
  <si>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</si>
  <si>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</si>
  <si>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</si>
  <si>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</si>
  <si>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</si>
  <si>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</si>
  <si>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</si>
  <si>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</si>
  <si>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</si>
  <si>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</si>
  <si>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</si>
  <si>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</si>
  <si>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</si>
  <si>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</si>
  <si>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</si>
  <si>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</si>
  <si>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</si>
  <si>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</si>
  <si>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</si>
  <si>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</si>
  <si>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</si>
  <si>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</si>
  <si>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</si>
  <si>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</si>
  <si>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</si>
  <si>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</si>
  <si>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</si>
  <si>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</si>
  <si>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</si>
  <si>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</si>
  <si>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</si>
  <si>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</si>
  <si>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</si>
  <si>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</si>
  <si>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</si>
  <si>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</si>
  <si>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</si>
  <si>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</si>
  <si>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</si>
  <si>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</si>
  <si>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</si>
  <si>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</si>
  <si>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</si>
  <si>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</si>
  <si>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</si>
  <si>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</si>
  <si>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</si>
  <si>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</si>
  <si>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</si>
  <si>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</si>
  <si>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</si>
  <si>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</si>
  <si>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</si>
  <si>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</si>
  <si>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</si>
  <si>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</si>
  <si>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</si>
  <si>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</si>
  <si>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</si>
  <si>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</si>
  <si>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</si>
  <si>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</si>
  <si>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</si>
  <si>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</si>
  <si>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</si>
  <si>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</si>
  <si>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</si>
  <si>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</si>
  <si>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</si>
  <si>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</si>
  <si>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</si>
  <si>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</si>
  <si>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</si>
  <si>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</si>
  <si>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</si>
  <si>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</si>
  <si>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</si>
  <si>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</si>
  <si>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</si>
  <si>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</si>
  <si>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</si>
  <si>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</si>
  <si>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</si>
  <si>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</si>
  <si>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</si>
  <si>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</si>
  <si>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</si>
  <si>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</si>
  <si>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</si>
  <si>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</si>
  <si>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</si>
  <si>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</si>
  <si>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</si>
  <si>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</si>
  <si>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</si>
  <si>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</si>
  <si>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</si>
  <si>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</si>
  <si>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</si>
  <si>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</si>
  <si>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</si>
  <si>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</si>
  <si>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</si>
  <si>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</si>
  <si>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</si>
  <si>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</si>
  <si>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</si>
  <si>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</si>
  <si>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</si>
  <si>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</si>
  <si>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</si>
  <si>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</si>
  <si>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</si>
  <si>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</si>
  <si>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</si>
  <si>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</si>
  <si>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</si>
  <si>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</si>
  <si>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</si>
  <si>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</si>
  <si>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</si>
  <si>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</si>
  <si>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</si>
  <si>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</si>
  <si>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</si>
  <si>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</si>
  <si>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</si>
  <si>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</si>
  <si>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</si>
  <si>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</si>
  <si>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</si>
  <si>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</si>
  <si>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</si>
  <si>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</si>
  <si>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</si>
  <si>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</si>
  <si>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</si>
  <si>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</si>
  <si>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</si>
  <si>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</si>
  <si>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</si>
  <si>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</si>
  <si>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</si>
  <si>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</si>
  <si>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</si>
  <si>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</si>
  <si>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</si>
  <si>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</si>
  <si>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</si>
  <si>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</si>
  <si>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</si>
  <si>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</si>
  <si>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</si>
  <si>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</si>
  <si>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</si>
  <si>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</si>
  <si>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</si>
  <si>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</si>
  <si>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</si>
  <si>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</si>
  <si>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</si>
  <si>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</si>
  <si>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</si>
  <si>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</si>
  <si>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</si>
  <si>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</si>
  <si>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</si>
  <si>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</si>
  <si>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</si>
  <si>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</si>
  <si>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</si>
  <si>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</si>
  <si>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</si>
  <si>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</si>
  <si>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</si>
  <si>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</si>
  <si>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</si>
  <si>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</si>
  <si>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</si>
  <si>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</si>
  <si>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</si>
  <si>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</si>
  <si>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</si>
  <si>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</si>
  <si>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</si>
  <si>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</si>
  <si>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</si>
  <si>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</si>
  <si>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</si>
  <si>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</si>
  <si>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</si>
  <si>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</si>
  <si>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</si>
  <si>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</si>
  <si>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</si>
  <si>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</si>
  <si>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</si>
  <si>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</si>
  <si>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</si>
  <si>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</si>
  <si>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</si>
  <si>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</si>
  <si>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</si>
  <si>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</si>
  <si>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</si>
  <si>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</si>
  <si>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</si>
  <si>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</si>
  <si>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</si>
  <si>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</si>
  <si>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</si>
  <si>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</si>
  <si>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</si>
  <si>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</si>
  <si>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</si>
  <si>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</si>
  <si>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</si>
  <si>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</si>
  <si>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</si>
  <si>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</si>
  <si>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</si>
  <si>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</si>
  <si>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</si>
  <si>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</si>
  <si>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</si>
  <si>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</si>
  <si>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</si>
  <si>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</si>
  <si>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</si>
  <si>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</si>
  <si>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</si>
  <si>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</si>
  <si>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</si>
  <si>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</si>
  <si>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</si>
  <si>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</si>
  <si>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</si>
  <si>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</si>
  <si>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</si>
  <si>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</si>
  <si>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</si>
  <si>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</si>
  <si>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</si>
  <si>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</si>
  <si>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</si>
  <si>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</si>
  <si>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</si>
  <si>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</si>
  <si>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</si>
  <si>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</si>
  <si>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</si>
  <si>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</si>
  <si>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</si>
  <si>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</si>
  <si>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</si>
  <si>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</si>
  <si>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</si>
  <si>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</si>
  <si>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</si>
  <si>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</si>
  <si>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</si>
  <si>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</si>
  <si>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</si>
  <si>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</si>
  <si>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</si>
  <si>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</si>
  <si>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</si>
  <si>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</si>
  <si>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</si>
  <si>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</si>
  <si>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</si>
  <si>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</si>
  <si>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</si>
  <si>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</si>
  <si>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</si>
  <si>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</si>
  <si>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</si>
  <si>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</si>
  <si>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</si>
  <si>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</si>
  <si>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</si>
  <si>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</si>
  <si>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</si>
  <si>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</si>
  <si>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</si>
  <si>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</si>
  <si>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</si>
  <si>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</si>
  <si>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</si>
  <si>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</si>
  <si>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</si>
  <si>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</si>
  <si>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</si>
  <si>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</si>
  <si>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</si>
  <si>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</si>
  <si>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</si>
  <si>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</si>
  <si>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</si>
  <si>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</si>
  <si>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</si>
  <si>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</si>
  <si>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</si>
  <si>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</si>
  <si>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</si>
  <si>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</si>
  <si>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</si>
  <si>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</si>
  <si>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</si>
  <si>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</si>
  <si>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</si>
  <si>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</si>
  <si>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</si>
  <si>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</si>
  <si>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</si>
  <si>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</si>
  <si>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</si>
  <si>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</si>
  <si>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</si>
  <si>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</si>
  <si>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</si>
  <si>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</si>
  <si>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</si>
  <si>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</si>
  <si>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</si>
  <si>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</si>
  <si>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</si>
  <si>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</si>
  <si>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</si>
  <si>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</si>
  <si>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</si>
  <si>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</si>
  <si>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</si>
  <si>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</si>
  <si>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</si>
  <si>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</si>
  <si>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</si>
  <si>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</si>
  <si>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</si>
  <si>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</si>
  <si>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</si>
  <si>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</si>
  <si>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</si>
  <si>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</si>
  <si>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</si>
  <si>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</si>
  <si>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</si>
  <si>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</si>
  <si>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</si>
  <si>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</si>
  <si>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</si>
  <si>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</si>
  <si>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</si>
  <si>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</si>
  <si>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</si>
  <si>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</si>
  <si>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</si>
  <si>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</si>
  <si>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</si>
  <si>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</si>
  <si>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</si>
  <si>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</si>
  <si>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</si>
  <si>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</si>
  <si>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</si>
  <si>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</si>
  <si>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</si>
  <si>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</si>
  <si>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</si>
  <si>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</si>
  <si>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</si>
  <si>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</si>
  <si>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</si>
  <si>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</si>
  <si>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</si>
  <si>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</si>
  <si>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</si>
  <si>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</si>
  <si>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</si>
  <si>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</si>
  <si>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</si>
  <si>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</si>
  <si>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</si>
  <si>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</si>
  <si>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</si>
  <si>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</si>
  <si>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</si>
  <si>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</si>
  <si>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</si>
  <si>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</si>
  <si>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</si>
  <si>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</si>
  <si>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</si>
  <si>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</si>
  <si>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</si>
  <si>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</si>
  <si>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</si>
  <si>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</si>
  <si>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</si>
  <si>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</si>
  <si>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</si>
  <si>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</si>
  <si>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</si>
  <si>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</si>
  <si>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</si>
  <si>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</si>
  <si>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</si>
  <si>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</si>
  <si>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</si>
  <si>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</si>
  <si>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</si>
  <si>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</si>
  <si>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</si>
  <si>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</si>
  <si>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</si>
  <si>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</si>
  <si>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</si>
  <si>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</si>
  <si>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</si>
  <si>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</si>
  <si>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</si>
  <si>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</si>
  <si>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</si>
  <si>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</si>
  <si>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</si>
  <si>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</si>
  <si>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</si>
  <si>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</si>
  <si>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</si>
  <si>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</si>
  <si>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</si>
  <si>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</si>
  <si>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</si>
  <si>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</si>
  <si>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</si>
  <si>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</si>
  <si>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</si>
  <si>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</si>
  <si>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</si>
  <si>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</si>
  <si>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</si>
  <si>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</si>
  <si>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</si>
  <si>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</si>
  <si>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</si>
  <si>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</si>
  <si>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</si>
  <si>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</si>
  <si>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</si>
  <si>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</si>
  <si>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</si>
  <si>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</si>
  <si>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</si>
  <si>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</si>
  <si>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</si>
  <si>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</si>
  <si>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</si>
  <si>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</si>
  <si>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</si>
  <si>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</si>
  <si>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</si>
  <si>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</si>
  <si>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</si>
  <si>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</si>
  <si>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</si>
  <si>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</si>
  <si>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</si>
  <si>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</si>
  <si>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</si>
  <si>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</si>
  <si>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</si>
  <si>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</si>
  <si>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</si>
  <si>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</si>
  <si>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</si>
  <si>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</si>
  <si>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</si>
  <si>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</si>
  <si>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</si>
  <si>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</si>
  <si>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</si>
  <si>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</si>
  <si>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</si>
  <si>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</si>
  <si>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</si>
  <si>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</si>
  <si>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</si>
  <si>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</si>
  <si>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</si>
  <si>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</si>
  <si>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</si>
  <si>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</si>
  <si>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</si>
  <si>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</si>
  <si>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</si>
  <si>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</si>
  <si>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</si>
  <si>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</si>
  <si>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</si>
  <si>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</si>
  <si>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</si>
  <si>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</si>
  <si>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</si>
  <si>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</si>
  <si>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</si>
  <si>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</si>
  <si>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</si>
  <si>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</si>
  <si>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</si>
  <si>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</si>
  <si>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</si>
  <si>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</si>
  <si>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</si>
  <si>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</si>
  <si>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</si>
  <si>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</si>
  <si>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</si>
  <si>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</si>
  <si>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</si>
  <si>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</si>
  <si>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</si>
  <si>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</si>
  <si>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</si>
  <si>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</si>
  <si>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</si>
  <si>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</si>
  <si>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</si>
  <si>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</si>
  <si>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</si>
  <si>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</si>
  <si>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</si>
  <si>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</si>
  <si>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</si>
  <si>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</si>
  <si>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</si>
  <si>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</si>
  <si>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</si>
  <si>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</si>
  <si>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</si>
  <si>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</si>
  <si>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</si>
  <si>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</si>
  <si>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</si>
  <si>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</si>
  <si>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</si>
  <si>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</si>
  <si>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</si>
  <si>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</si>
  <si>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</si>
  <si>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</si>
  <si>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</si>
  <si>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</si>
  <si>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</si>
  <si>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</si>
  <si>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</si>
  <si>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</si>
  <si>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</si>
  <si>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</si>
  <si>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</si>
  <si>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</si>
  <si>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</si>
  <si>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</si>
  <si>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</si>
  <si>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</si>
  <si>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</si>
  <si>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</si>
  <si>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</si>
  <si>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</si>
  <si>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</si>
  <si>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</si>
  <si>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</si>
  <si>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</si>
  <si>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</si>
  <si>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</si>
  <si>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</si>
  <si>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</si>
  <si>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</si>
  <si>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</si>
  <si>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</si>
  <si>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</si>
  <si>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</si>
  <si>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</si>
  <si>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</si>
  <si>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</si>
  <si>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</si>
  <si>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</si>
  <si>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</si>
  <si>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</si>
  <si>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</si>
  <si>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</si>
  <si>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</si>
  <si>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</si>
  <si>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</si>
  <si>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</si>
  <si>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</si>
  <si>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</si>
  <si>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</si>
  <si>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</si>
  <si>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</si>
  <si>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</si>
  <si>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</si>
  <si>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</si>
  <si>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</si>
  <si>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</si>
  <si>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</si>
  <si>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</si>
  <si>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</si>
  <si>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</si>
  <si>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</si>
  <si>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</si>
  <si>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</si>
  <si>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</si>
  <si>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</si>
  <si>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</si>
  <si>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</si>
  <si>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</si>
  <si>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</si>
  <si>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</si>
  <si>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</si>
  <si>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</si>
  <si>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</si>
  <si>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</si>
  <si>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</si>
  <si>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</si>
  <si>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</si>
  <si>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</si>
  <si>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</si>
  <si>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</si>
  <si>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</si>
  <si>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</si>
  <si>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</si>
  <si>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</si>
  <si>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</si>
  <si>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</si>
  <si>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</si>
  <si>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</si>
  <si>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</si>
  <si>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</si>
  <si>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</si>
  <si>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</si>
  <si>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</si>
  <si>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</si>
  <si>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</si>
  <si>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</si>
  <si>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</si>
  <si>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</si>
  <si>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</si>
  <si>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</si>
  <si>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</si>
  <si>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</si>
  <si>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</si>
  <si>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</si>
  <si>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</si>
  <si>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</si>
  <si>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</si>
  <si>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</si>
  <si>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</si>
  <si>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</si>
  <si>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</si>
  <si>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</si>
  <si>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</si>
  <si>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</si>
  <si>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</si>
  <si>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</si>
  <si>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</si>
  <si>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</si>
  <si>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</si>
  <si>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</si>
  <si>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</si>
  <si>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</si>
  <si>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</si>
  <si>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</si>
  <si>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</si>
  <si>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</si>
  <si>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</si>
  <si>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</si>
  <si>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</si>
  <si>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</si>
  <si>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</si>
  <si>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</si>
  <si>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</si>
  <si>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</si>
  <si>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</si>
  <si>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</si>
  <si>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</si>
  <si>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</si>
  <si>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</si>
  <si>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</si>
  <si>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</si>
  <si>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</si>
  <si>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</si>
  <si>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</si>
  <si>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</si>
  <si>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</si>
  <si>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</si>
  <si>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</si>
  <si>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</si>
  <si>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</si>
  <si>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</si>
  <si>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</si>
  <si>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</si>
  <si>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</si>
  <si>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</si>
  <si>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</si>
  <si>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</si>
  <si>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</si>
  <si>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</si>
  <si>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</si>
  <si>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</si>
  <si>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</si>
  <si>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</si>
  <si>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</si>
  <si>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</si>
  <si>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</si>
  <si>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</si>
  <si>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</si>
  <si>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</si>
  <si>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</si>
  <si>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</si>
  <si>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</si>
  <si>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</si>
  <si>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</si>
  <si>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</si>
  <si>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</si>
  <si>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</si>
  <si>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</si>
  <si>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</si>
  <si>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</si>
  <si>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</si>
  <si>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</si>
  <si>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</si>
  <si>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</si>
  <si>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</si>
  <si>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</si>
  <si>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</si>
  <si>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</si>
  <si>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</si>
  <si>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</si>
  <si>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</si>
  <si>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</si>
  <si>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</si>
  <si>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</si>
  <si>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</si>
  <si>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</si>
  <si>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</si>
  <si>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</si>
  <si>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</si>
  <si>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</si>
  <si>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</si>
  <si>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</si>
  <si>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</si>
  <si>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</si>
  <si>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</si>
  <si>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</si>
  <si>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</si>
  <si>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</si>
  <si>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</si>
  <si>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</si>
  <si>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</si>
  <si>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</si>
  <si>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</si>
  <si>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</si>
  <si>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</si>
  <si>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</si>
  <si>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</si>
  <si>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</si>
  <si>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</si>
  <si>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</si>
  <si>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</si>
  <si>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</si>
  <si>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</si>
  <si>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</si>
  <si>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</si>
  <si>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</si>
  <si>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</si>
  <si>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</si>
  <si>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</si>
  <si>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</si>
  <si>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</si>
  <si>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</si>
  <si>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</si>
  <si>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</si>
  <si>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</si>
  <si>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</si>
  <si>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</si>
  <si>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</si>
  <si>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</si>
  <si>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</si>
  <si>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</si>
  <si>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</si>
  <si>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</si>
  <si>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</si>
  <si>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</si>
  <si>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</si>
  <si>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</si>
  <si>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</si>
  <si>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</si>
  <si>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</si>
  <si>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</si>
  <si>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</si>
  <si>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</si>
  <si>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</si>
  <si>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</si>
  <si>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</si>
  <si>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</si>
  <si>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</si>
  <si>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</si>
  <si>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</si>
  <si>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</si>
  <si>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</si>
  <si>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</si>
  <si>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</si>
  <si>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</si>
  <si>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</si>
  <si>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</si>
  <si>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</si>
  <si>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</si>
  <si>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</si>
  <si>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</si>
  <si>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</si>
  <si>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</si>
  <si>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</si>
  <si>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</si>
  <si>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</si>
  <si>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</si>
  <si>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</si>
  <si>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</si>
  <si>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</si>
  <si>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</si>
  <si>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</si>
  <si>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</si>
  <si>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</si>
  <si>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</si>
  <si>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</si>
  <si>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</si>
  <si>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</si>
  <si>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</si>
  <si>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</si>
  <si>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</si>
  <si>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</si>
  <si>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</si>
  <si>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</si>
  <si>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</si>
  <si>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</si>
  <si>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</si>
  <si>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</si>
  <si>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</si>
  <si>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</si>
  <si>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</si>
  <si>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</si>
  <si>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</si>
  <si>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</si>
  <si>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</si>
  <si>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</si>
  <si>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</si>
  <si>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</si>
  <si>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</si>
  <si>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</si>
  <si>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</si>
  <si>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</si>
  <si>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</si>
  <si>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</si>
  <si>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</si>
  <si>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</si>
  <si>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</si>
  <si>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</si>
  <si>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</si>
  <si>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</si>
  <si>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</si>
  <si>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</si>
  <si>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</si>
  <si>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</si>
  <si>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</si>
  <si>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</si>
  <si>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</si>
  <si>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</si>
  <si>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</si>
  <si>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</si>
  <si>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</si>
  <si>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</si>
  <si>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</si>
  <si>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</si>
  <si>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</si>
  <si>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</si>
  <si>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</si>
  <si>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</si>
  <si>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</si>
  <si>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</si>
  <si>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</si>
  <si>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</si>
  <si>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</si>
  <si>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</si>
  <si>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</si>
  <si>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</si>
  <si>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</si>
  <si>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</si>
  <si>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</si>
  <si>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</si>
  <si>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</si>
  <si>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</si>
  <si>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</si>
  <si>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</si>
  <si>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</si>
  <si>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</si>
  <si>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</si>
  <si>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</si>
  <si>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</si>
  <si>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</si>
  <si>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</si>
  <si>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</si>
  <si>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</si>
  <si>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</si>
  <si>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</si>
  <si>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</si>
  <si>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</si>
  <si>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</si>
  <si>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</si>
  <si>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</si>
  <si>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</si>
  <si>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</si>
  <si>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</si>
  <si>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</si>
  <si>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</si>
  <si>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</si>
  <si>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</si>
  <si>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</si>
  <si>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</si>
  <si>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</si>
  <si>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</si>
  <si>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</si>
  <si>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</si>
  <si>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</si>
  <si>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</si>
  <si>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</si>
  <si>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</si>
  <si>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</si>
  <si>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</si>
  <si>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</si>
  <si>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</si>
  <si>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</si>
  <si>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</si>
  <si>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</si>
  <si>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</si>
  <si>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</si>
  <si>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</si>
  <si>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</si>
  <si>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</si>
  <si>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</si>
  <si>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</si>
  <si>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</si>
  <si>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</si>
  <si>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</si>
  <si>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</si>
  <si>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</si>
  <si>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</si>
  <si>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</si>
  <si>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</si>
  <si>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</si>
  <si>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</si>
  <si>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</si>
  <si>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</si>
  <si>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</si>
  <si>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</si>
  <si>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</si>
  <si>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</si>
  <si>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</si>
  <si>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</si>
  <si>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</si>
  <si>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</si>
  <si>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</si>
  <si>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</si>
  <si>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</si>
  <si>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</si>
  <si>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</si>
  <si>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</si>
  <si>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</si>
  <si>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</si>
  <si>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</si>
  <si>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</si>
  <si>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</si>
  <si>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</si>
  <si>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</si>
  <si>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</si>
  <si>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</si>
  <si>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</si>
  <si>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</si>
  <si>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</si>
  <si>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</si>
  <si>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</si>
  <si>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</si>
  <si>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</si>
  <si>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</si>
  <si>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</si>
  <si>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</si>
  <si>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</si>
  <si>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</si>
  <si>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</si>
  <si>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</si>
  <si>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</si>
  <si>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</si>
  <si>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</si>
  <si>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</si>
  <si>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</si>
  <si>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</si>
  <si>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</si>
  <si>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</si>
  <si>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</si>
  <si>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</si>
  <si>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</si>
  <si>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</si>
  <si>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</si>
  <si>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</si>
  <si>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</si>
  <si>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</si>
  <si>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</si>
  <si>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</si>
  <si>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</si>
  <si>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</si>
  <si>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</si>
  <si>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</si>
  <si>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</si>
  <si>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</si>
  <si>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</si>
  <si>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</si>
  <si>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</si>
  <si>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</si>
  <si>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</si>
  <si>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</si>
  <si>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</si>
  <si>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</si>
  <si>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</si>
  <si>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</si>
  <si>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</si>
  <si>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</si>
  <si>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</si>
  <si>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</si>
  <si>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</si>
  <si>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</si>
  <si>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</si>
  <si>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</si>
  <si>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</si>
  <si>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</si>
  <si>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</si>
  <si>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</si>
  <si>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</si>
  <si>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</si>
  <si>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</si>
  <si>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</si>
  <si>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</si>
  <si>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</si>
  <si>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</si>
  <si>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</si>
  <si>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</si>
  <si>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</si>
  <si>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</si>
  <si>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</si>
  <si>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</si>
  <si>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</si>
  <si>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</si>
  <si>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</si>
  <si>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</si>
  <si>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</si>
  <si>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</si>
  <si>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</si>
  <si>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</si>
  <si>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</si>
  <si>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</si>
  <si>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</si>
  <si>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</si>
  <si>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</si>
  <si>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</si>
  <si>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</si>
  <si>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</si>
  <si>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</si>
  <si>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</si>
  <si>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</si>
  <si>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</si>
  <si>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</si>
  <si>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</si>
  <si>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</si>
  <si>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</si>
  <si>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</si>
  <si>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</si>
  <si>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</si>
  <si>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</si>
  <si>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</si>
  <si>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</si>
  <si>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</si>
  <si>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</si>
  <si>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</si>
  <si>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</si>
  <si>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</si>
  <si>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</si>
  <si>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</si>
  <si>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</si>
  <si>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</si>
  <si>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</si>
  <si>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</si>
  <si>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</si>
  <si>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</si>
  <si>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</si>
  <si>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</si>
  <si>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</si>
  <si>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</si>
  <si>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</si>
  <si>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</si>
  <si>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</si>
  <si>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</si>
  <si>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</si>
  <si>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</si>
  <si>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</si>
  <si>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</si>
  <si>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</si>
  <si>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</si>
  <si>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</si>
  <si>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</si>
  <si>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</si>
  <si>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</si>
  <si>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</si>
  <si>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</si>
  <si>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</si>
  <si>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</si>
  <si>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</si>
  <si>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</si>
  <si>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</si>
  <si>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</si>
  <si>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</si>
  <si>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</si>
  <si>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</si>
  <si>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</si>
  <si>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</si>
  <si>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</si>
  <si>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</si>
  <si>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</si>
  <si>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</si>
  <si>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</si>
  <si>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</si>
  <si>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</si>
  <si>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</si>
  <si>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</si>
  <si>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</si>
  <si>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</si>
  <si>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</si>
  <si>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</si>
  <si>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</si>
  <si>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</si>
  <si>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</si>
  <si>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</si>
  <si>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</si>
  <si>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</si>
  <si>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</si>
  <si>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</si>
  <si>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</si>
  <si>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</si>
  <si>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</si>
  <si>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</si>
  <si>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</si>
  <si>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</si>
  <si>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</si>
  <si>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</si>
  <si>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</si>
  <si>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</si>
  <si>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</si>
  <si>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</si>
  <si>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</si>
  <si>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</si>
  <si>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</si>
  <si>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</si>
  <si>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</si>
  <si>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</si>
  <si>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</si>
  <si>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</si>
  <si>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</si>
  <si>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</si>
  <si>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</si>
  <si>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</si>
  <si>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</si>
  <si>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</si>
  <si>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</si>
  <si>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</si>
  <si>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</si>
  <si>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</si>
  <si>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</si>
  <si>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</si>
  <si>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</si>
  <si>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</si>
  <si>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</si>
  <si>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</si>
  <si>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</si>
  <si>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</si>
  <si>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</si>
  <si>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</si>
  <si>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</si>
  <si>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</si>
  <si>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</si>
  <si>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</si>
  <si>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</si>
  <si>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</si>
  <si>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</si>
  <si>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</si>
  <si>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</si>
  <si>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</si>
  <si>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</si>
  <si>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</si>
  <si>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</si>
  <si>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</si>
  <si>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</si>
  <si>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</si>
  <si>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</si>
  <si>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</si>
  <si>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</si>
  <si>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</si>
  <si>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</si>
  <si>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</si>
  <si>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</si>
  <si>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</si>
  <si>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</si>
  <si>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</si>
  <si>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</si>
  <si>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</si>
  <si>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</si>
  <si>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</si>
  <si>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</si>
  <si>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</si>
  <si>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</si>
  <si>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</si>
  <si>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</si>
  <si>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</si>
  <si>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</si>
  <si>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</si>
  <si>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</si>
  <si>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</si>
  <si>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</si>
  <si>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</si>
  <si>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</si>
  <si>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</si>
  <si>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</si>
  <si>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</si>
  <si>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</si>
  <si>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</si>
  <si>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</si>
  <si>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</si>
  <si>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</si>
  <si>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</si>
  <si>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</si>
  <si>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</si>
  <si>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</si>
  <si>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</si>
  <si>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</si>
  <si>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</si>
  <si>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</si>
  <si>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</si>
  <si>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</si>
  <si>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</si>
  <si>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</si>
  <si>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</si>
  <si>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</si>
  <si>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</si>
  <si>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</si>
  <si>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</si>
  <si>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</si>
  <si>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</si>
  <si>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</si>
  <si>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</si>
  <si>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</si>
  <si>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</si>
  <si>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</si>
  <si>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</si>
  <si>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</si>
  <si>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</si>
  <si>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</si>
  <si>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</si>
  <si>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</si>
  <si>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</si>
  <si>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</si>
  <si>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</si>
  <si>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</si>
  <si>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</si>
  <si>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</si>
  <si>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</si>
  <si>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</si>
  <si>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</si>
  <si>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</si>
  <si>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</si>
  <si>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</si>
  <si>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</si>
  <si>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</si>
  <si>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</si>
  <si>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</si>
  <si>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</si>
  <si>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</si>
  <si>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</si>
  <si>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</si>
  <si>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</si>
  <si>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</si>
  <si>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</si>
  <si>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</si>
  <si>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</si>
  <si>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</si>
  <si>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</si>
  <si>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</si>
  <si>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</si>
  <si>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</si>
  <si>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</si>
  <si>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</si>
  <si>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</si>
  <si>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</si>
  <si>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</si>
  <si>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</si>
  <si>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</si>
  <si>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</si>
  <si>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</si>
  <si>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</si>
  <si>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</si>
  <si>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</si>
  <si>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</si>
  <si>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</si>
  <si>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</si>
  <si>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</si>
  <si>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</si>
  <si>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</si>
  <si>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</si>
  <si>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</si>
  <si>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</si>
  <si>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</si>
  <si>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</si>
  <si>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</si>
  <si>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</si>
  <si>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</si>
  <si>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</si>
  <si>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</si>
  <si>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</si>
  <si>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</si>
  <si>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</si>
  <si>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</si>
  <si>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</si>
  <si>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</si>
  <si>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</si>
  <si>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</si>
  <si>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</si>
  <si>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</si>
  <si>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</si>
  <si>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</si>
  <si>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</si>
  <si>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</si>
  <si>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</si>
  <si>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</si>
  <si>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</si>
  <si>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</si>
  <si>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</si>
  <si>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</si>
  <si>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</si>
  <si>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</si>
  <si>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</si>
  <si>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</si>
  <si>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</si>
  <si>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</si>
  <si>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</si>
  <si>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</si>
  <si>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</si>
  <si>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</si>
  <si>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</si>
  <si>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</si>
  <si>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</si>
  <si>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</si>
  <si>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</si>
  <si>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</si>
  <si>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</si>
  <si>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</si>
  <si>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</si>
  <si>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</si>
  <si>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</si>
  <si>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</si>
  <si>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</si>
  <si>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</si>
  <si>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</si>
  <si>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</si>
  <si>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</si>
  <si>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</si>
  <si>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</si>
  <si>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</si>
  <si>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</si>
  <si>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</si>
  <si>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</si>
  <si>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</si>
  <si>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</si>
  <si>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</si>
  <si>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</si>
  <si>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</si>
  <si>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</si>
  <si>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</si>
  <si>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</si>
  <si>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</si>
  <si>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</si>
  <si>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</si>
  <si>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</si>
  <si>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</si>
  <si>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</si>
  <si>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</si>
  <si>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</si>
  <si>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</si>
  <si>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</si>
  <si>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</si>
  <si>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</si>
  <si>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</si>
  <si>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</si>
  <si>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</si>
  <si>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</si>
  <si>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</si>
  <si>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</si>
  <si>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</si>
  <si>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</si>
  <si>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</si>
  <si>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</si>
  <si>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</si>
  <si>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</si>
  <si>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</si>
  <si>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</si>
  <si>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</si>
  <si>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</si>
  <si>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</si>
  <si>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</si>
  <si>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</si>
  <si>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</si>
  <si>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</si>
  <si>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</si>
  <si>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</si>
  <si>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</si>
  <si>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</si>
  <si>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</si>
  <si>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</si>
  <si>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</si>
  <si>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</si>
  <si>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</si>
  <si>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</si>
  <si>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</si>
  <si>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</si>
  <si>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</si>
  <si>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</si>
  <si>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</si>
  <si>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</si>
  <si>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</si>
  <si>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</si>
  <si>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</si>
  <si>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</si>
  <si>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</si>
  <si>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</si>
  <si>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</si>
  <si>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</si>
  <si>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</si>
  <si>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</si>
  <si>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</si>
  <si>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</si>
  <si>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</si>
  <si>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</si>
  <si>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</si>
  <si>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</si>
  <si>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</si>
  <si>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</si>
  <si>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</si>
  <si>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</si>
  <si>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</si>
  <si>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</si>
  <si>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</si>
  <si>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</si>
  <si>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</si>
  <si>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</si>
  <si>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</si>
  <si>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</si>
  <si>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</si>
  <si>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</si>
  <si>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</si>
  <si>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</si>
  <si>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</si>
  <si>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</si>
  <si>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</si>
  <si>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</si>
  <si>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</si>
  <si>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</si>
  <si>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</si>
  <si>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</si>
  <si>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</si>
  <si>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</si>
  <si>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</si>
  <si>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</si>
  <si>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</si>
  <si>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</si>
  <si>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</si>
  <si>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</si>
  <si>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</si>
  <si>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</si>
  <si>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</si>
  <si>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</si>
  <si>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</si>
  <si>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</si>
  <si>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</si>
  <si>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</si>
  <si>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</si>
  <si>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</si>
  <si>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</si>
  <si>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</si>
  <si>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</si>
  <si>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</si>
  <si>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</si>
  <si>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</si>
  <si>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</si>
  <si>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</si>
  <si>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</si>
  <si>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</si>
  <si>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</si>
  <si>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</si>
  <si>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</si>
  <si>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</si>
  <si>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</si>
  <si>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</si>
  <si>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</si>
  <si>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</si>
  <si>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</si>
  <si>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</si>
  <si>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</si>
  <si>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</si>
  <si>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</si>
  <si>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</si>
  <si>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</si>
  <si>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</si>
  <si>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</si>
  <si>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</si>
  <si>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</si>
  <si>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</si>
  <si>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</si>
  <si>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</si>
  <si>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</si>
  <si>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</si>
  <si>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</si>
  <si>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</si>
  <si>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</si>
  <si>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</si>
  <si>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</si>
  <si>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</si>
  <si>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</si>
  <si>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</si>
  <si>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</si>
  <si>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</si>
  <si>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</si>
  <si>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</si>
  <si>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</si>
  <si>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</si>
  <si>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</si>
  <si>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</si>
  <si>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</si>
  <si>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</si>
  <si>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</si>
  <si>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</si>
  <si>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</si>
  <si>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</si>
  <si>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</si>
  <si>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</si>
  <si>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</si>
  <si>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</si>
  <si>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</si>
  <si>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</si>
  <si>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</si>
  <si>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</si>
  <si>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</si>
  <si>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</si>
  <si>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</si>
  <si>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</si>
  <si>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</si>
  <si>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</si>
  <si>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</si>
  <si>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</si>
  <si>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</si>
  <si>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</si>
  <si>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</si>
  <si>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</si>
  <si>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</si>
  <si>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</si>
  <si>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</si>
  <si>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</si>
  <si>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</si>
  <si>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</si>
  <si>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</si>
  <si>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</si>
  <si>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</si>
  <si>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</si>
  <si>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</si>
  <si>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</si>
  <si>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</si>
  <si>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</si>
  <si>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</si>
  <si>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</si>
  <si>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</si>
  <si>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</si>
  <si>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</si>
  <si>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</si>
  <si>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</si>
  <si>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</si>
  <si>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</si>
  <si>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</si>
  <si>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</si>
  <si>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</si>
  <si>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</si>
  <si>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</si>
  <si>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</si>
  <si>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</si>
  <si>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</si>
  <si>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</si>
  <si>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</si>
  <si>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</si>
  <si>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</si>
  <si>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</si>
  <si>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</si>
  <si>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</si>
  <si>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</si>
  <si>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</si>
  <si>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</si>
  <si>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</si>
  <si>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</si>
  <si>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</si>
  <si>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</si>
  <si>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</si>
  <si>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</si>
  <si>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</si>
  <si>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</si>
  <si>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</si>
  <si>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</si>
  <si>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</si>
  <si>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</si>
  <si>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</si>
  <si>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</si>
  <si>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</si>
  <si>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</si>
  <si>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</si>
  <si>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</si>
  <si>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</si>
  <si>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</si>
  <si>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</si>
  <si>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</si>
  <si>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</si>
  <si>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</si>
  <si>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</si>
  <si>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</si>
  <si>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</si>
  <si>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</si>
  <si>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</si>
  <si>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</si>
  <si>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</si>
  <si>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</si>
  <si>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</si>
  <si>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</si>
  <si>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</si>
  <si>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</si>
  <si>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</si>
  <si>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</si>
  <si>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</si>
  <si>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</si>
  <si>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</si>
  <si>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</si>
  <si>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</si>
  <si>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</si>
  <si>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</si>
  <si>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</si>
  <si>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</si>
  <si>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</si>
  <si>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</si>
  <si>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</si>
  <si>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</si>
  <si>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</si>
  <si>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</si>
  <si>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</si>
  <si>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</si>
  <si>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</si>
  <si>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</si>
  <si>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</si>
  <si>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</si>
  <si>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</si>
  <si>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</si>
  <si>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</si>
  <si>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</si>
  <si>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</si>
  <si>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</si>
  <si>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</si>
  <si>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</si>
  <si>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</si>
  <si>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</si>
  <si>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</si>
  <si>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</si>
  <si>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</si>
  <si>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</si>
  <si>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</si>
  <si>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</si>
  <si>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</si>
  <si>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</si>
  <si>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</si>
  <si>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</si>
  <si>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</si>
  <si>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</si>
  <si>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</si>
  <si>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</si>
  <si>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</si>
  <si>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</si>
  <si>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</si>
  <si>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</si>
  <si>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</si>
  <si>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</si>
  <si>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</si>
  <si>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</si>
  <si>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</si>
  <si>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</si>
  <si>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</si>
  <si>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</si>
  <si>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</si>
  <si>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</si>
  <si>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</si>
  <si>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</si>
  <si>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</si>
  <si>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</si>
  <si>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</si>
  <si>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</si>
  <si>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</si>
  <si>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</si>
  <si>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</si>
  <si>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</si>
  <si>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</si>
  <si>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</si>
  <si>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</si>
  <si>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</si>
  <si>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</si>
  <si>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</si>
  <si>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</si>
  <si>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</si>
  <si>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</si>
  <si>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</si>
  <si>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</si>
  <si>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</si>
  <si>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</si>
  <si>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</si>
  <si>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</si>
  <si>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</si>
  <si>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</si>
  <si>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</si>
  <si>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</si>
  <si>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</si>
  <si>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</si>
  <si>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</si>
  <si>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</si>
  <si>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</si>
  <si>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</si>
  <si>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</si>
  <si>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</si>
  <si>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</si>
  <si>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</si>
  <si>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</si>
  <si>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</si>
  <si>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</si>
  <si>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</si>
  <si>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</si>
  <si>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</si>
  <si>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</si>
  <si>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</si>
  <si>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</si>
  <si>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</si>
  <si>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</si>
  <si>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</si>
  <si>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</si>
  <si>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</si>
  <si>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</si>
  <si>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</si>
  <si>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</si>
  <si>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</si>
  <si>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</si>
  <si>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</si>
  <si>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</si>
  <si>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</si>
  <si>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</si>
  <si>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</si>
  <si>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</si>
  <si>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</si>
  <si>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</si>
  <si>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</si>
  <si>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</si>
  <si>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</si>
  <si>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</si>
  <si>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</si>
  <si>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</si>
  <si>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</si>
  <si>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</si>
  <si>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</si>
  <si>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</si>
  <si>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</si>
  <si>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</si>
  <si>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</si>
  <si>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</si>
  <si>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</si>
  <si>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</si>
  <si>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</si>
  <si>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</si>
  <si>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</si>
  <si>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</si>
  <si>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</si>
  <si>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</si>
  <si>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</si>
  <si>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</si>
  <si>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</si>
  <si>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</si>
  <si>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</si>
  <si>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</si>
  <si>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</si>
  <si>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</si>
  <si>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</si>
  <si>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</si>
  <si>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</si>
  <si>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</si>
  <si>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</si>
  <si>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</si>
  <si>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</si>
  <si>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</si>
  <si>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</si>
  <si>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</si>
  <si>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</si>
  <si>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</si>
  <si>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</si>
  <si>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</si>
  <si>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</si>
  <si>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</si>
  <si>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</si>
  <si>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</si>
  <si>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</si>
  <si>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</si>
  <si>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</si>
  <si>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</si>
  <si>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</si>
  <si>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</si>
  <si>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</si>
  <si>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</si>
  <si>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</si>
  <si>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</si>
  <si>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</si>
  <si>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</si>
  <si>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</si>
  <si>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</si>
  <si>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</si>
  <si>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</si>
  <si>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</si>
  <si>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</si>
  <si>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</si>
  <si>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</si>
  <si>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</si>
  <si>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</si>
  <si>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</si>
  <si>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</si>
  <si>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</si>
  <si>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</si>
  <si>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</si>
  <si>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</si>
  <si>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</si>
  <si>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</si>
  <si>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</si>
  <si>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</si>
  <si>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</si>
  <si>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</si>
  <si>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</si>
  <si>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</si>
  <si>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</si>
  <si>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</si>
  <si>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</si>
  <si>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</si>
  <si>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</si>
  <si>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</si>
  <si>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</si>
  <si>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</si>
  <si>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</si>
  <si>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</si>
  <si>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</si>
  <si>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</si>
  <si>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</si>
  <si>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</si>
  <si>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</si>
  <si>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</si>
  <si>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</si>
  <si>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</si>
  <si>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</si>
  <si>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</si>
  <si>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</si>
  <si>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</si>
  <si>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</si>
  <si>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</si>
  <si>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</si>
  <si>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</si>
  <si>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</si>
  <si>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</si>
  <si>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</si>
  <si>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</si>
  <si>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</si>
  <si>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</si>
  <si>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</si>
  <si>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</si>
  <si>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</si>
  <si>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</si>
  <si>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</si>
  <si>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</si>
  <si>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</si>
  <si>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</si>
  <si>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</si>
  <si>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</si>
  <si>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</si>
  <si>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</si>
  <si>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</si>
  <si>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</si>
  <si>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</si>
  <si>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</si>
  <si>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</si>
  <si>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</si>
  <si>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</si>
  <si>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</si>
  <si>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</si>
  <si>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</si>
  <si>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</si>
  <si>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</si>
  <si>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</si>
  <si>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</si>
  <si>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</si>
  <si>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</si>
  <si>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</si>
  <si>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</si>
  <si>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</si>
  <si>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</si>
  <si>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</si>
  <si>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</si>
  <si>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</si>
  <si>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</si>
  <si>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</si>
  <si>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</si>
  <si>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</si>
  <si>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</si>
  <si>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</si>
  <si>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</si>
  <si>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</si>
  <si>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</si>
  <si>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</si>
  <si>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</si>
  <si>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</si>
  <si>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</si>
  <si>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</si>
  <si>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</si>
  <si>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</si>
  <si>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</si>
  <si>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</si>
  <si>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</si>
  <si>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</si>
  <si>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</si>
  <si>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</si>
  <si>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</si>
  <si>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</si>
  <si>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</si>
  <si>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</si>
  <si>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</si>
  <si>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</si>
  <si>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</si>
  <si>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</si>
  <si>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</si>
  <si>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</si>
  <si>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</si>
  <si>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</si>
  <si>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</si>
  <si>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</si>
  <si>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</si>
  <si>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</si>
  <si>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</si>
  <si>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</si>
  <si>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</si>
  <si>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</si>
  <si>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</si>
  <si>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</si>
  <si>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</si>
  <si>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</si>
  <si>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</si>
  <si>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</si>
  <si>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</si>
  <si>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</si>
  <si>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</si>
  <si>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</si>
  <si>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</si>
  <si>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</si>
  <si>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</si>
  <si>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</si>
  <si>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</si>
  <si>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</si>
  <si>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</si>
  <si>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</si>
  <si>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</si>
  <si>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</si>
  <si>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</si>
  <si>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</si>
  <si>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</si>
  <si>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</si>
  <si>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</si>
  <si>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</si>
  <si>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</si>
  <si>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</si>
  <si>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</si>
  <si>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</si>
  <si>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</si>
  <si>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</si>
  <si>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</si>
  <si>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</si>
  <si>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</si>
  <si>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</si>
  <si>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</si>
  <si>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</si>
  <si>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</si>
  <si>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</si>
  <si>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</si>
  <si>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</si>
  <si>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</si>
  <si>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</si>
  <si>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</si>
  <si>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</si>
  <si>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</si>
  <si>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</si>
  <si>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</si>
  <si>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</si>
  <si>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</si>
  <si>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</si>
  <si>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</si>
  <si>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</si>
  <si>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</si>
  <si>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</si>
  <si>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</si>
  <si>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</si>
  <si>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</si>
  <si>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</si>
  <si>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</si>
  <si>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</si>
  <si>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</si>
  <si>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</si>
  <si>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</si>
  <si>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</si>
  <si>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</si>
  <si>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</si>
  <si>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</si>
  <si>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</si>
  <si>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</si>
  <si>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</si>
  <si>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</si>
  <si>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</si>
  <si>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</si>
  <si>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</si>
  <si>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</si>
  <si>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</si>
  <si>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</si>
  <si>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</si>
  <si>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</si>
  <si>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</si>
  <si>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</si>
  <si>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</si>
  <si>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</si>
  <si>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</si>
  <si>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</si>
  <si>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</si>
  <si>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</si>
  <si>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</si>
  <si>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</si>
  <si>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</si>
  <si>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</si>
  <si>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</si>
  <si>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</si>
  <si>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</si>
  <si>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</si>
  <si>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</si>
  <si>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</si>
  <si>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</si>
  <si>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</si>
  <si>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</si>
  <si>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</si>
  <si>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</si>
  <si>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</si>
  <si>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</si>
  <si>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</si>
  <si>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</si>
  <si>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</si>
  <si>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</si>
  <si>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</si>
  <si>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</si>
  <si>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</si>
  <si>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</si>
  <si>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</si>
  <si>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</si>
  <si>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</si>
  <si>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</si>
  <si>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</si>
  <si>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</si>
  <si>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</si>
  <si>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</si>
  <si>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</si>
  <si>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</si>
  <si>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</si>
  <si>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</si>
  <si>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</si>
  <si>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</si>
  <si>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</si>
  <si>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</si>
  <si>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</si>
  <si>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</si>
  <si>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</si>
  <si>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</si>
  <si>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</si>
  <si>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</si>
  <si>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</si>
  <si>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</si>
  <si>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</si>
  <si>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</si>
  <si>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</si>
  <si>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</si>
  <si>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</si>
  <si>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</si>
  <si>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</si>
  <si>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</si>
  <si>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</si>
  <si>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</si>
  <si>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</si>
  <si>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</si>
  <si>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</si>
  <si>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</si>
  <si>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</si>
  <si>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</si>
  <si>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</si>
  <si>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</si>
  <si>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</si>
  <si>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</si>
  <si>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</si>
  <si>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</si>
  <si>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</si>
  <si>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</si>
  <si>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</si>
  <si>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</si>
  <si>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</si>
  <si>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</si>
  <si>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</si>
  <si>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</si>
  <si>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</si>
  <si>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</si>
  <si>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</si>
  <si>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</si>
  <si>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</si>
  <si>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</si>
  <si>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</si>
  <si>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</si>
  <si>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</si>
  <si>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</si>
  <si>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</si>
  <si>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</si>
  <si>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</si>
  <si>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</si>
  <si>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</si>
  <si>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</si>
  <si>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</si>
  <si>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</si>
  <si>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</si>
  <si>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</si>
  <si>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</si>
  <si>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</si>
  <si>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</si>
  <si>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</si>
  <si>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</si>
  <si>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</si>
  <si>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</si>
  <si>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</si>
  <si>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</si>
  <si>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</si>
  <si>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</si>
  <si>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</si>
  <si>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</si>
  <si>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</si>
  <si>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</si>
  <si>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</si>
  <si>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</si>
  <si>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</si>
  <si>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</si>
  <si>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</si>
  <si>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</si>
  <si>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</si>
  <si>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</si>
  <si>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</si>
  <si>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</si>
  <si>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</si>
  <si>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</si>
  <si>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</si>
  <si>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</si>
  <si>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</si>
  <si>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</si>
  <si>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</si>
  <si>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</si>
  <si>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</si>
  <si>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</si>
  <si>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</si>
  <si>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</si>
  <si>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</si>
  <si>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</si>
  <si>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</si>
  <si>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</si>
  <si>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</si>
  <si>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</si>
  <si>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</si>
  <si>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</si>
  <si>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</si>
  <si>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</si>
  <si>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</si>
  <si>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</si>
  <si>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</si>
  <si>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</si>
  <si>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</si>
  <si>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</si>
  <si>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</si>
  <si>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</si>
  <si>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</si>
  <si>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</si>
  <si>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</si>
  <si>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</si>
  <si>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</si>
  <si>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</si>
  <si>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</si>
  <si>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</si>
  <si>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</si>
  <si>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</si>
  <si>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</si>
  <si>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</si>
  <si>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</si>
  <si>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</si>
  <si>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</si>
  <si>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</si>
  <si>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</si>
  <si>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</si>
  <si>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</si>
  <si>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</si>
  <si>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</si>
  <si>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</si>
  <si>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</si>
  <si>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</si>
  <si>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</si>
  <si>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</si>
  <si>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</si>
  <si>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</si>
  <si>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</si>
  <si>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</si>
  <si>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</si>
  <si>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</si>
  <si>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</si>
  <si>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</si>
  <si>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</si>
  <si>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</si>
  <si>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</si>
  <si>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</si>
  <si>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</si>
  <si>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</si>
  <si>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</si>
  <si>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</si>
  <si>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</si>
  <si>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</si>
  <si>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</si>
  <si>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</si>
  <si>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</si>
  <si>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</si>
  <si>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</si>
  <si>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</si>
  <si>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</si>
  <si>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</si>
  <si>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</si>
  <si>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</si>
  <si>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</si>
  <si>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</si>
  <si>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</si>
  <si>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</si>
  <si>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</si>
  <si>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</si>
  <si>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</si>
  <si>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</si>
  <si>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</si>
  <si>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</si>
  <si>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</si>
  <si>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</si>
  <si>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</si>
  <si>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</si>
  <si>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</si>
  <si>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</si>
  <si>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</si>
  <si>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</si>
  <si>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</si>
  <si>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</si>
  <si>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</si>
  <si>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</si>
  <si>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</si>
  <si>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</si>
  <si>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</si>
  <si>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</si>
  <si>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</si>
  <si>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</si>
  <si>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</si>
  <si>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</si>
  <si>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</si>
  <si>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</si>
  <si>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</si>
  <si>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</si>
  <si>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</si>
  <si>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</si>
  <si>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</si>
  <si>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</si>
  <si>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</si>
  <si>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</si>
  <si>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</si>
  <si>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</si>
  <si>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</si>
  <si>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</si>
  <si>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</si>
  <si>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</si>
  <si>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</si>
  <si>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</si>
  <si>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</si>
  <si>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</si>
  <si>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</si>
  <si>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</si>
  <si>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</si>
  <si>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</si>
  <si>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</si>
  <si>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</si>
  <si>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</si>
  <si>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</si>
  <si>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</si>
  <si>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</si>
  <si>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</si>
  <si>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</si>
  <si>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</si>
  <si>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</si>
  <si>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</si>
  <si>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</si>
  <si>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</si>
  <si>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</si>
  <si>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</si>
  <si>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</si>
  <si>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</si>
  <si>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</si>
  <si>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</si>
  <si>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</si>
  <si>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</si>
  <si>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</si>
  <si>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</si>
  <si>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</si>
  <si>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</si>
  <si>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</si>
  <si>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</si>
  <si>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</si>
  <si>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</si>
  <si>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</si>
  <si>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</si>
  <si>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</si>
  <si>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</si>
  <si>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</si>
  <si>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</si>
  <si>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</si>
  <si>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</si>
  <si>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</si>
  <si>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</si>
  <si>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</si>
  <si>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</si>
  <si>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</si>
  <si>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</si>
  <si>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</si>
  <si>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</si>
  <si>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</si>
  <si>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</si>
  <si>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</si>
  <si>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</si>
  <si>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</si>
  <si>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</si>
  <si>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</si>
  <si>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</si>
  <si>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</si>
  <si>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</si>
  <si>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</si>
  <si>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</si>
  <si>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</si>
  <si>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</si>
  <si>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</si>
  <si>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</si>
  <si>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</si>
  <si>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</si>
  <si>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</si>
  <si>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</si>
  <si>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</si>
  <si>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</si>
  <si>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</si>
  <si>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</si>
  <si>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</si>
  <si>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</si>
  <si>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</si>
  <si>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</si>
  <si>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</si>
  <si>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</si>
  <si>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</si>
  <si>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</si>
  <si>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</si>
  <si>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</si>
  <si>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</si>
  <si>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</si>
  <si>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</si>
  <si>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</si>
  <si>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</si>
  <si>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</si>
  <si>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</si>
  <si>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</si>
  <si>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</si>
  <si>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</si>
  <si>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</si>
  <si>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</si>
  <si>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</si>
  <si>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</si>
  <si>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</si>
  <si>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</si>
  <si>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</si>
  <si>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</si>
  <si>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</si>
  <si>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</si>
  <si>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</si>
  <si>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</si>
  <si>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</si>
  <si>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</si>
  <si>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</si>
  <si>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</si>
  <si>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</si>
  <si>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</si>
  <si>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</si>
  <si>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</si>
  <si>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</si>
  <si>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</si>
  <si>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</si>
  <si>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</si>
  <si>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</si>
  <si>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</si>
  <si>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</si>
  <si>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</si>
  <si>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</si>
  <si>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</si>
  <si>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</si>
  <si>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</si>
  <si>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</si>
  <si>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</si>
  <si>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</si>
  <si>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</si>
  <si>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</si>
  <si>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</si>
  <si>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</si>
  <si>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</si>
  <si>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</si>
  <si>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</si>
  <si>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</si>
  <si>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</si>
  <si>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</si>
  <si>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</si>
  <si>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</si>
  <si>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</si>
  <si>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</si>
  <si>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</si>
  <si>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</si>
  <si>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</si>
  <si>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</si>
  <si>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</si>
  <si>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</si>
  <si>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</si>
  <si>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</si>
  <si>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</si>
  <si>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</si>
  <si>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</si>
  <si>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</si>
  <si>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</si>
  <si>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</si>
  <si>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</si>
  <si>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</si>
  <si>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</si>
  <si>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</si>
  <si>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</si>
  <si>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</si>
  <si>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</si>
  <si>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</si>
  <si>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</si>
  <si>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</si>
  <si>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</si>
  <si>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</si>
  <si>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</si>
  <si>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</si>
  <si>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</si>
  <si>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</si>
  <si>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</si>
  <si>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</si>
  <si>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</si>
  <si>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</si>
  <si>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</si>
  <si>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</si>
  <si>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</si>
  <si>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</si>
  <si>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</si>
  <si>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</si>
  <si>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</si>
  <si>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</si>
  <si>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</si>
  <si>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</si>
  <si>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</si>
  <si>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</si>
  <si>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</si>
  <si>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</si>
  <si>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</si>
  <si>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</si>
  <si>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</si>
  <si>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</si>
  <si>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</si>
  <si>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</si>
  <si>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</si>
  <si>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</si>
  <si>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</si>
  <si>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</si>
  <si>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</si>
  <si>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</si>
  <si>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</si>
  <si>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</si>
  <si>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</si>
  <si>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</si>
  <si>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</si>
  <si>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</si>
  <si>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</si>
  <si>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</si>
  <si>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</si>
  <si>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</si>
  <si>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</si>
  <si>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</si>
  <si>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</si>
  <si>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</si>
  <si>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</si>
  <si>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</si>
  <si>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</si>
  <si>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</si>
  <si>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</si>
  <si>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</si>
  <si>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</si>
  <si>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</si>
  <si>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</si>
  <si>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</si>
  <si>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</si>
  <si>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</si>
  <si>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</si>
  <si>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</si>
  <si>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</si>
  <si>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</si>
  <si>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</si>
  <si>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</si>
  <si>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</si>
  <si>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</si>
  <si>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</si>
  <si>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</si>
  <si>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</si>
  <si>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</si>
  <si>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</si>
  <si>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</si>
  <si>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</si>
  <si>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</si>
  <si>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</si>
  <si>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</si>
  <si>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</si>
  <si>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</si>
  <si>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</si>
  <si>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</si>
  <si>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</si>
  <si>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</si>
  <si>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</si>
  <si>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</si>
  <si>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</si>
  <si>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</si>
  <si>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</si>
  <si>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</si>
  <si>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</si>
  <si>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</si>
  <si>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</si>
  <si>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</si>
  <si>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</si>
  <si>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</si>
  <si>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</si>
  <si>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</si>
  <si>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</si>
  <si>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</si>
  <si>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</si>
  <si>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</si>
  <si>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</si>
  <si>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</si>
  <si>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</si>
  <si>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</si>
  <si>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</si>
  <si>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</si>
  <si>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</si>
  <si>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</si>
  <si>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</si>
  <si>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</si>
  <si>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</si>
  <si>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</si>
  <si>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</si>
  <si>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</si>
  <si>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</si>
  <si>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</si>
  <si>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</si>
  <si>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</si>
  <si>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</si>
  <si>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</si>
  <si>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</si>
  <si>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</si>
  <si>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</si>
  <si>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</si>
  <si>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</si>
  <si>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</si>
  <si>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</si>
  <si>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</si>
  <si>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</si>
  <si>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</si>
  <si>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</si>
  <si>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</si>
  <si>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</si>
  <si>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</si>
  <si>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</si>
  <si>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</si>
  <si>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</si>
  <si>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</si>
  <si>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</si>
  <si>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</si>
  <si>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</si>
  <si>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</si>
  <si>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</si>
  <si>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</si>
  <si>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</si>
  <si>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</si>
  <si>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</si>
  <si>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</si>
  <si>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</si>
  <si>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</si>
  <si>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</si>
  <si>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</si>
  <si>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</si>
  <si>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</si>
  <si>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</si>
  <si>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</si>
  <si>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</si>
  <si>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</si>
  <si>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</si>
  <si>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</si>
  <si>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</si>
  <si>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</si>
  <si>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</si>
  <si>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</si>
  <si>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</si>
  <si>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</si>
  <si>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</si>
  <si>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</si>
  <si>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</si>
  <si>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</si>
  <si>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</si>
  <si>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</si>
  <si>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</si>
  <si>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</si>
  <si>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</si>
  <si>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</si>
  <si>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</si>
  <si>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</si>
  <si>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</si>
  <si>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</si>
  <si>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</si>
  <si>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</si>
  <si>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</si>
  <si>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</si>
  <si>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</si>
  <si>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</si>
  <si>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</si>
  <si>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</si>
  <si>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</si>
  <si>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</si>
  <si>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</si>
  <si>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</si>
  <si>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</si>
  <si>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</si>
  <si>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</si>
  <si>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</si>
  <si>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</si>
  <si>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</si>
  <si>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</si>
  <si>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</si>
  <si>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</si>
  <si>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</si>
  <si>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</si>
  <si>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</si>
  <si>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</si>
  <si>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</si>
  <si>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</si>
  <si>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</si>
  <si>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</si>
  <si>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</si>
  <si>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</si>
  <si>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</si>
  <si>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</si>
  <si>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</si>
  <si>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</si>
  <si>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</si>
  <si>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</si>
  <si>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</si>
  <si>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</si>
  <si>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</si>
  <si>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</si>
  <si>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</si>
  <si>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</si>
  <si>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</si>
  <si>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</si>
  <si>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</si>
  <si>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</si>
  <si>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</si>
  <si>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</si>
  <si>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</si>
  <si>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</si>
  <si>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</si>
  <si>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</si>
  <si>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</si>
  <si>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</si>
  <si>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</si>
  <si>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</si>
  <si>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</si>
  <si>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</si>
  <si>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</si>
  <si>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</si>
  <si>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</si>
  <si>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</si>
  <si>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</si>
  <si>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</si>
  <si>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</si>
  <si>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</si>
  <si>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</si>
  <si>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</si>
  <si>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</si>
  <si>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</si>
  <si>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</si>
  <si>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</si>
  <si>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</si>
  <si>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</si>
  <si>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</si>
  <si>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</si>
  <si>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</si>
  <si>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</si>
  <si>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</si>
  <si>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</si>
  <si>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</si>
  <si>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</si>
  <si>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</si>
  <si>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</si>
  <si>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</si>
  <si>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</si>
  <si>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</si>
  <si>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</si>
  <si>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</si>
  <si>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</si>
  <si>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</si>
  <si>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</si>
  <si>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</si>
  <si>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</si>
  <si>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</si>
  <si>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</si>
  <si>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</si>
  <si>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</si>
  <si>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</si>
  <si>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</si>
  <si>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</si>
  <si>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</si>
  <si>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</si>
  <si>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</si>
  <si>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</si>
  <si>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</si>
  <si>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</si>
  <si>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</si>
  <si>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</si>
  <si>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</si>
  <si>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</si>
  <si>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</si>
  <si>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</si>
  <si>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</si>
  <si>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</si>
  <si>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</si>
  <si>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</si>
  <si>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</si>
  <si>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</si>
  <si>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</si>
  <si>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</si>
  <si>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</si>
  <si>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</si>
  <si>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</si>
  <si>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</si>
  <si>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</si>
  <si>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</si>
  <si>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</si>
  <si>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</si>
  <si>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</si>
  <si>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</si>
  <si>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</si>
  <si>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</si>
  <si>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</si>
  <si>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</si>
  <si>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</si>
  <si>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</si>
  <si>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</si>
  <si>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</si>
  <si>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</si>
  <si>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</si>
  <si>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</si>
  <si>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</si>
  <si>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</si>
  <si>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</si>
  <si>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</si>
  <si>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</si>
  <si>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</si>
  <si>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</si>
  <si>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</si>
  <si>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</si>
  <si>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</si>
  <si>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</si>
  <si>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</si>
  <si>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</si>
  <si>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</si>
  <si>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</si>
  <si>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</si>
  <si>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</si>
  <si>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</si>
  <si>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</si>
  <si>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</si>
  <si>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</si>
  <si>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</si>
  <si>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</si>
  <si>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</si>
  <si>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</si>
  <si>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</si>
  <si>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</si>
  <si>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</si>
  <si>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</si>
  <si>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</si>
  <si>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</si>
  <si>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</si>
  <si>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</si>
  <si>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</si>
  <si>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</si>
  <si>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</si>
  <si>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</si>
  <si>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</si>
  <si>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</si>
  <si>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</si>
  <si>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</si>
  <si>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</si>
  <si>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</si>
  <si>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</si>
  <si>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</si>
  <si>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</si>
  <si>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</si>
  <si>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</si>
  <si>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</si>
  <si>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</si>
  <si>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</si>
  <si>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</si>
  <si>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</si>
  <si>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</si>
  <si>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</si>
  <si>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</si>
  <si>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</si>
  <si>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</si>
  <si>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</si>
  <si>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</si>
  <si>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</si>
  <si>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</si>
  <si>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</si>
  <si>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</si>
  <si>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</si>
  <si>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</si>
  <si>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</si>
  <si>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</si>
  <si>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</si>
  <si>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</si>
  <si>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</si>
  <si>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</si>
  <si>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</si>
  <si>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</si>
  <si>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</si>
  <si>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</si>
  <si>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</si>
  <si>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</si>
  <si>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</si>
  <si>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</si>
  <si>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</si>
  <si>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</si>
  <si>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</si>
  <si>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</si>
  <si>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</si>
  <si>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</si>
  <si>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</si>
  <si>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</si>
  <si>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</si>
  <si>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</si>
  <si>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</si>
  <si>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</si>
  <si>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</si>
  <si>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</si>
  <si>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</si>
  <si>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</si>
  <si>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</si>
  <si>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</si>
  <si>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</si>
  <si>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</si>
  <si>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</si>
  <si>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</si>
  <si>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</si>
  <si>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</si>
  <si>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</si>
  <si>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</si>
  <si>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</si>
  <si>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</si>
  <si>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</si>
  <si>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</si>
  <si>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</si>
  <si>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</si>
  <si>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</si>
  <si>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</si>
  <si>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</si>
  <si>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</si>
  <si>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</si>
  <si>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</si>
  <si>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</si>
  <si>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</si>
  <si>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</si>
  <si>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</si>
  <si>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</si>
  <si>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</si>
  <si>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</si>
  <si>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</si>
  <si>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</si>
  <si>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</si>
  <si>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</si>
  <si>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</si>
  <si>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</si>
  <si>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</si>
  <si>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</si>
  <si>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</si>
  <si>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</si>
  <si>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</si>
  <si>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</si>
  <si>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</si>
  <si>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</si>
  <si>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</si>
  <si>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</si>
  <si>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</si>
  <si>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</si>
  <si>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</si>
  <si>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</si>
  <si>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</si>
  <si>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</si>
  <si>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</si>
  <si>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</si>
  <si>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</si>
  <si>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</si>
  <si>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</si>
  <si>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</si>
  <si>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</si>
  <si>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</si>
  <si>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</si>
  <si>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</si>
  <si>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</si>
  <si>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</si>
  <si>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</si>
  <si>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</si>
  <si>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</si>
  <si>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</si>
  <si>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</si>
  <si>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</si>
  <si>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</si>
  <si>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</si>
  <si>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</si>
  <si>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</si>
  <si>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</si>
  <si>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</si>
  <si>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</si>
  <si>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</si>
  <si>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</si>
  <si>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</si>
  <si>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</si>
  <si>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</si>
  <si>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</si>
  <si>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</si>
  <si>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</si>
  <si>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</si>
  <si>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</si>
  <si>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</si>
  <si>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</si>
  <si>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</si>
  <si>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</si>
  <si>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</si>
  <si>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</si>
  <si>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</si>
  <si>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</si>
  <si>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</si>
  <si>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</si>
  <si>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</si>
  <si>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</si>
  <si>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</si>
  <si>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</si>
  <si>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</si>
  <si>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</si>
  <si>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</si>
  <si>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</si>
  <si>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</si>
  <si>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</si>
  <si>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</si>
  <si>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</si>
  <si>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</si>
  <si>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</si>
  <si>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</si>
  <si>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</si>
  <si>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</si>
  <si>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</si>
  <si>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</si>
  <si>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</si>
  <si>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</si>
  <si>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</si>
  <si>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</si>
  <si>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</si>
  <si>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</si>
  <si>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</si>
  <si>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</si>
  <si>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</si>
  <si>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</si>
  <si>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</si>
  <si>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</si>
  <si>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</si>
  <si>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</si>
  <si>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</si>
  <si>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</si>
  <si>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</si>
  <si>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</si>
  <si>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</si>
  <si>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</si>
  <si>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</si>
  <si>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</si>
  <si>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</si>
  <si>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</si>
  <si>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</si>
  <si>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</si>
  <si>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</si>
  <si>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</si>
  <si>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</si>
  <si>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</si>
  <si>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</si>
  <si>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</si>
  <si>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</si>
  <si>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</si>
  <si>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</si>
  <si>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</si>
  <si>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</si>
  <si>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</si>
  <si>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</si>
  <si>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</si>
  <si>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</si>
  <si>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</si>
  <si>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</si>
  <si>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</si>
  <si>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</si>
  <si>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</si>
  <si>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</si>
  <si>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</si>
  <si>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</si>
  <si>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</si>
  <si>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</si>
  <si>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</si>
  <si>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</si>
  <si>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</si>
  <si>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</si>
  <si>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</si>
  <si>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</si>
  <si>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</si>
  <si>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</si>
  <si>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</si>
  <si>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</si>
  <si>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</si>
  <si>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</si>
  <si>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</si>
  <si>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</si>
  <si>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</si>
  <si>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</si>
  <si>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</si>
  <si>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</si>
  <si>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</si>
  <si>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</si>
  <si>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</si>
  <si>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</si>
  <si>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</si>
  <si>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</si>
  <si>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</si>
  <si>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</si>
  <si>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</si>
  <si>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</si>
  <si>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</si>
  <si>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</si>
  <si>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</si>
  <si>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</si>
  <si>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</si>
  <si>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</si>
  <si>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</si>
  <si>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</si>
  <si>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</si>
  <si>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</si>
  <si>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</si>
  <si>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</si>
  <si>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</si>
  <si>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</si>
  <si>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</si>
  <si>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</si>
  <si>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</si>
  <si>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</si>
  <si>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</si>
  <si>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</si>
  <si>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</si>
  <si>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</si>
  <si>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</si>
  <si>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</si>
  <si>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</si>
  <si>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</si>
  <si>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</si>
  <si>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</si>
  <si>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</si>
  <si>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</si>
  <si>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</si>
  <si>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</si>
  <si>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</si>
  <si>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</si>
  <si>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</si>
  <si>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</si>
  <si>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</si>
  <si>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</si>
  <si>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</si>
  <si>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</si>
  <si>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</si>
  <si>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</si>
  <si>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</si>
  <si>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</si>
  <si>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</si>
  <si>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</si>
  <si>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</si>
  <si>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</si>
  <si>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</si>
  <si>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</si>
  <si>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</si>
  <si>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</si>
  <si>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</si>
  <si>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</si>
  <si>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</si>
  <si>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</si>
  <si>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</si>
  <si>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</si>
  <si>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</si>
  <si>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</si>
  <si>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</si>
  <si>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</si>
  <si>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</si>
  <si>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</si>
  <si>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</si>
  <si>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</si>
  <si>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</si>
  <si>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</si>
  <si>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</si>
  <si>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</si>
  <si>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</si>
  <si>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</si>
  <si>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</si>
  <si>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</si>
  <si>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</si>
  <si>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</si>
  <si>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</si>
  <si>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</si>
  <si>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</si>
  <si>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</si>
  <si>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</si>
  <si>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</si>
  <si>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</si>
  <si>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</si>
  <si>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</si>
  <si>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</si>
  <si>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</si>
  <si>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</si>
  <si>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</si>
  <si>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</si>
  <si>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</si>
  <si>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</si>
  <si>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</si>
  <si>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</si>
  <si>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</si>
  <si>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</si>
  <si>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</si>
  <si>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</si>
  <si>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</si>
  <si>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</si>
  <si>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</si>
  <si>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</si>
  <si>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</si>
  <si>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</si>
  <si>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</si>
  <si>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</si>
  <si>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</si>
  <si>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</si>
  <si>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</si>
  <si>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</si>
  <si>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</si>
  <si>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</si>
  <si>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</si>
  <si>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</si>
  <si>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</si>
  <si>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</si>
  <si>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</si>
  <si>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</si>
  <si>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</si>
  <si>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</si>
  <si>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</si>
  <si>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</si>
  <si>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</si>
  <si>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</si>
  <si>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</si>
  <si>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</si>
  <si>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</si>
  <si>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</si>
  <si>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</si>
  <si>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</si>
  <si>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</si>
  <si>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</si>
  <si>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</si>
  <si>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</si>
  <si>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</si>
  <si>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</si>
  <si>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</si>
  <si>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</si>
  <si>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</si>
  <si>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</si>
  <si>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</si>
  <si>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</si>
  <si>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</si>
  <si>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</si>
  <si>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</si>
  <si>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</si>
  <si>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</si>
  <si>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</si>
  <si>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</si>
  <si>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</si>
  <si>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</si>
  <si>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</si>
  <si>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</si>
  <si>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</si>
  <si>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</si>
  <si>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</si>
  <si>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</si>
  <si>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</si>
  <si>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</si>
  <si>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</si>
  <si>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</si>
  <si>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</si>
  <si>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</si>
  <si>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</si>
  <si>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</si>
  <si>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</si>
  <si>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</si>
  <si>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</si>
  <si>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</si>
  <si>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</si>
  <si>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</si>
  <si>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</si>
  <si>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</si>
  <si>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</si>
  <si>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</si>
  <si>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</si>
  <si>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</si>
  <si>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</si>
  <si>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</si>
  <si>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</si>
  <si>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</si>
  <si>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</si>
  <si>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</si>
  <si>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</si>
  <si>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</si>
  <si>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</si>
  <si>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</si>
  <si>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</si>
  <si>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</si>
  <si>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</si>
  <si>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</si>
  <si>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</si>
  <si>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</si>
  <si>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</si>
  <si>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</si>
  <si>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</si>
  <si>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</si>
  <si>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</si>
  <si>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</si>
  <si>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</si>
  <si>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</si>
  <si>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</si>
  <si>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</si>
  <si>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</si>
  <si>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</si>
  <si>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</si>
  <si>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</si>
  <si>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</si>
  <si>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</si>
  <si>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</si>
  <si>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</si>
  <si>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</si>
  <si>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</si>
  <si>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</si>
  <si>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</si>
  <si>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</si>
  <si>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</si>
  <si>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</si>
  <si>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</si>
  <si>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</si>
  <si>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</si>
  <si>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</si>
  <si>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</si>
  <si>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</si>
  <si>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</si>
  <si>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</si>
  <si>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</si>
  <si>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</si>
  <si>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</si>
  <si>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</si>
  <si>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</si>
  <si>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</si>
  <si>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</si>
  <si>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</si>
  <si>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</si>
  <si>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</si>
  <si>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</si>
  <si>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</si>
  <si>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</si>
  <si>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</si>
  <si>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</si>
  <si>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</si>
  <si>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</si>
  <si>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</si>
  <si>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</si>
  <si>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</si>
  <si>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</si>
  <si>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</si>
  <si>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</si>
  <si>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</si>
  <si>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</si>
  <si>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</si>
  <si>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</si>
  <si>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</si>
  <si>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</si>
  <si>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</si>
  <si>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</si>
  <si>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</si>
  <si>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</si>
  <si>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</si>
  <si>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</si>
  <si>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</si>
  <si>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</si>
  <si>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</si>
  <si>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</si>
  <si>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</si>
  <si>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</si>
  <si>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</si>
  <si>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</si>
  <si>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</si>
  <si>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</si>
  <si>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</si>
  <si>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</si>
  <si>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</si>
  <si>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</si>
  <si>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</si>
  <si>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</si>
  <si>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</si>
  <si>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</si>
  <si>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</si>
  <si>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</si>
  <si>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</si>
  <si>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</si>
  <si>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</si>
  <si>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</si>
  <si>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</si>
  <si>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</si>
  <si>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</si>
  <si>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</si>
  <si>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</si>
  <si>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</si>
  <si>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</si>
  <si>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</si>
  <si>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</si>
  <si>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</si>
  <si>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</si>
  <si>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</si>
  <si>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</si>
  <si>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</si>
  <si>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</si>
  <si>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</si>
  <si>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</si>
  <si>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</si>
  <si>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</si>
  <si>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</si>
  <si>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</si>
  <si>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</si>
  <si>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</si>
  <si>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</si>
  <si>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</si>
  <si>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</si>
  <si>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</si>
  <si>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</si>
  <si>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</si>
  <si>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</si>
  <si>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</si>
  <si>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</si>
  <si>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</si>
  <si>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</si>
  <si>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</si>
  <si>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</si>
  <si>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</si>
  <si>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</si>
  <si>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</si>
  <si>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</si>
  <si>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</si>
  <si>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</si>
  <si>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</si>
  <si>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</si>
  <si>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</si>
  <si>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</si>
  <si>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</si>
  <si>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</si>
  <si>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</si>
  <si>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</si>
  <si>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</si>
  <si>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</si>
  <si>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</si>
  <si>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</si>
  <si>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</si>
  <si>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</si>
  <si>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</si>
  <si>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</si>
  <si>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</si>
  <si>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</si>
  <si>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</si>
  <si>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</si>
  <si>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</si>
  <si>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</si>
  <si>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</si>
  <si>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</si>
  <si>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</si>
  <si>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</si>
  <si>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</si>
  <si>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</si>
  <si>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</si>
  <si>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</si>
  <si>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</si>
  <si>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</si>
  <si>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</si>
  <si>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</si>
  <si>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</si>
  <si>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</si>
  <si>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</si>
  <si>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</si>
  <si>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</si>
  <si>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</si>
  <si>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</si>
  <si>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</si>
  <si>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</si>
  <si>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</si>
  <si>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</si>
  <si>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</si>
  <si>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</si>
  <si>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</si>
  <si>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</si>
  <si>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</si>
  <si>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</si>
  <si>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</si>
  <si>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</si>
  <si>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</si>
  <si>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</si>
  <si>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</si>
  <si>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</si>
  <si>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</si>
  <si>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</si>
  <si>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</si>
  <si>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</si>
  <si>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</si>
  <si>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</si>
  <si>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</si>
  <si>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</si>
  <si>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</si>
  <si>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</si>
  <si>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</si>
  <si>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</si>
  <si>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</si>
  <si>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</si>
  <si>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</si>
  <si>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</si>
  <si>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</si>
  <si>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</si>
  <si>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</si>
  <si>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</si>
  <si>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</si>
  <si>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</si>
  <si>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</si>
  <si>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</si>
  <si>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</si>
  <si>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</si>
  <si>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</si>
  <si>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</si>
  <si>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</si>
  <si>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</si>
  <si>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</si>
  <si>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</si>
  <si>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</si>
  <si>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</si>
  <si>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</si>
  <si>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</si>
  <si>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</si>
  <si>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</si>
  <si>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</si>
  <si>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</si>
  <si>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</si>
  <si>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</si>
  <si>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</si>
  <si>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</si>
  <si>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</si>
  <si>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</si>
  <si>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</si>
  <si>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</si>
  <si>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</si>
  <si>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</si>
  <si>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</si>
  <si>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</si>
  <si>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</si>
  <si>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</si>
  <si>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</si>
  <si>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</si>
  <si>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</si>
  <si>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</si>
  <si>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</si>
  <si>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</si>
  <si>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</si>
  <si>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</si>
  <si>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</si>
  <si>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</si>
  <si>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</si>
  <si>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</si>
  <si>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</si>
  <si>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</si>
  <si>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</si>
  <si>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</si>
  <si>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</si>
  <si>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</si>
  <si>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</si>
  <si>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</si>
  <si>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</si>
  <si>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</si>
  <si>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</si>
  <si>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</si>
  <si>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</si>
  <si>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</si>
  <si>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</si>
  <si>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</si>
  <si>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</si>
  <si>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</si>
  <si>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</si>
  <si>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</si>
  <si>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</si>
  <si>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</si>
  <si>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</si>
  <si>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</si>
  <si>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</si>
  <si>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</si>
  <si>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</si>
  <si>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</si>
  <si>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</si>
  <si>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</si>
  <si>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</si>
  <si>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</si>
  <si>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</si>
  <si>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</si>
  <si>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</si>
  <si>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</si>
  <si>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</si>
  <si>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</si>
  <si>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</si>
  <si>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</si>
  <si>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</si>
  <si>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</si>
  <si>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</si>
  <si>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</si>
  <si>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</si>
  <si>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</si>
  <si>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</si>
  <si>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</si>
  <si>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</si>
  <si>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</si>
  <si>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</si>
  <si>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</si>
  <si>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</si>
  <si>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</si>
  <si>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</si>
  <si>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</si>
  <si>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</si>
  <si>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</si>
  <si>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</si>
  <si>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</si>
  <si>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</si>
  <si>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</si>
  <si>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</si>
  <si>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</si>
  <si>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</si>
  <si>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</si>
  <si>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</si>
  <si>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</si>
  <si>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</si>
  <si>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</si>
  <si>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</si>
  <si>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</si>
  <si>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</si>
  <si>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</si>
  <si>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</si>
  <si>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</si>
  <si>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</si>
  <si>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</si>
  <si>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</si>
  <si>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</si>
  <si>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</si>
  <si>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</si>
  <si>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</si>
  <si>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</si>
  <si>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</si>
  <si>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</si>
  <si>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</si>
  <si>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</si>
  <si>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</si>
  <si>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</si>
  <si>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</si>
  <si>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</si>
  <si>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</si>
  <si>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</si>
  <si>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</si>
  <si>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</si>
  <si>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</si>
  <si>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</si>
  <si>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</si>
  <si>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</si>
  <si>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</si>
  <si>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</si>
  <si>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</si>
  <si>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</si>
  <si>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</si>
  <si>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</si>
  <si>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</si>
  <si>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</si>
  <si>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</si>
  <si>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</si>
  <si>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</si>
  <si>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</si>
  <si>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</si>
  <si>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</si>
  <si>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</si>
  <si>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</si>
  <si>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</si>
  <si>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</si>
  <si>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</si>
  <si>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</si>
  <si>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</si>
  <si>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</si>
  <si>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</si>
  <si>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</si>
  <si>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</si>
  <si>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</si>
  <si>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</si>
  <si>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</si>
  <si>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</si>
  <si>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</si>
  <si>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</si>
  <si>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</si>
  <si>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</si>
  <si>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</si>
  <si>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</si>
  <si>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</si>
  <si>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</si>
  <si>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</si>
  <si>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</si>
  <si>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</si>
  <si>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</si>
  <si>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</si>
  <si>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</si>
  <si>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</si>
  <si>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</si>
  <si>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</si>
  <si>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</si>
  <si>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</si>
  <si>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</si>
  <si>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</si>
  <si>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</si>
  <si>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</si>
  <si>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</si>
  <si>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</si>
  <si>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</si>
  <si>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</si>
  <si>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</si>
  <si>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</si>
  <si>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</si>
  <si>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</si>
  <si>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</si>
  <si>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</si>
  <si>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</si>
  <si>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</si>
  <si>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</si>
  <si>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</si>
  <si>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</si>
  <si>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</si>
  <si>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</si>
  <si>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</si>
  <si>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</si>
  <si>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</si>
  <si>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</si>
  <si>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</si>
  <si>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</si>
  <si>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</si>
  <si>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</si>
  <si>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</si>
  <si>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</si>
  <si>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</si>
  <si>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</si>
  <si>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</si>
  <si>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</si>
  <si>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</si>
  <si>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</si>
  <si>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</si>
  <si>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</si>
  <si>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</si>
  <si>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</si>
  <si>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</si>
  <si>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</si>
  <si>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</si>
  <si>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</si>
  <si>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</si>
  <si>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</si>
  <si>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</si>
  <si>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</si>
  <si>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</si>
  <si>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</si>
  <si>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</si>
  <si>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</si>
  <si>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</si>
  <si>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</si>
  <si>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</si>
  <si>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</si>
  <si>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</si>
  <si>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</si>
  <si>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</si>
  <si>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</si>
  <si>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</si>
  <si>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</si>
  <si>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</si>
  <si>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</si>
  <si>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</si>
  <si>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</si>
  <si>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</si>
  <si>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</si>
  <si>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</si>
  <si>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</si>
  <si>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</si>
  <si>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</si>
  <si>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</si>
  <si>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</si>
  <si>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</si>
  <si>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</si>
  <si>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</si>
  <si>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</si>
  <si>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</si>
  <si>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</si>
  <si>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</si>
  <si>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</si>
  <si>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</si>
  <si>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</si>
  <si>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</si>
  <si>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</si>
  <si>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</si>
  <si>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</si>
  <si>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</si>
  <si>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</si>
  <si>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</si>
  <si>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</si>
  <si>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</si>
  <si>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</si>
  <si>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</si>
  <si>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</si>
  <si>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</si>
  <si>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</si>
  <si>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</si>
  <si>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</si>
  <si>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</si>
  <si>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</si>
  <si>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</si>
  <si>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</si>
  <si>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</si>
  <si>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</si>
  <si>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</si>
  <si>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</si>
  <si>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</si>
  <si>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</si>
  <si>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</si>
  <si>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</si>
  <si>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</si>
  <si>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</si>
  <si>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</si>
  <si>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</si>
  <si>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</si>
  <si>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</si>
  <si>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</si>
  <si>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</si>
  <si>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</si>
  <si>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</si>
  <si>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</si>
  <si>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</si>
  <si>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</si>
  <si>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</si>
  <si>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</si>
  <si>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</si>
  <si>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</si>
  <si>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</si>
  <si>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</si>
  <si>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</si>
  <si>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</si>
  <si>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</si>
  <si>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</si>
  <si>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</si>
  <si>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</si>
  <si>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</si>
  <si>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</si>
  <si>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</si>
  <si>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</si>
  <si>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</si>
  <si>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</si>
  <si>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</si>
  <si>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</si>
  <si>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</si>
  <si>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</si>
  <si>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</si>
  <si>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</si>
  <si>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</si>
  <si>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</si>
  <si>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</si>
  <si>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</si>
  <si>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</si>
  <si>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</si>
  <si>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</si>
  <si>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</si>
  <si>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</si>
  <si>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</si>
  <si>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</si>
  <si>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</si>
  <si>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</si>
  <si>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</si>
  <si>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</si>
  <si>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</si>
  <si>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</si>
  <si>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</si>
  <si>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</si>
  <si>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</si>
  <si>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</si>
  <si>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</si>
  <si>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</si>
  <si>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</si>
  <si>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</si>
  <si>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</si>
  <si>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</si>
  <si>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</si>
  <si>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</si>
  <si>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</si>
  <si>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</si>
  <si>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</si>
  <si>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</si>
  <si>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</si>
  <si>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</si>
  <si>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</si>
  <si>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</si>
  <si>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</si>
  <si>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</si>
  <si>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</si>
  <si>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</si>
  <si>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</si>
  <si>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</si>
  <si>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</si>
  <si>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</si>
  <si>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</si>
  <si>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</si>
  <si>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</si>
  <si>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</si>
  <si>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</si>
  <si>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</si>
  <si>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</si>
  <si>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</si>
  <si>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</si>
  <si>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</si>
  <si>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</si>
  <si>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</si>
  <si>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</si>
  <si>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</si>
  <si>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</si>
  <si>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</si>
  <si>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</si>
  <si>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</si>
  <si>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</si>
  <si>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</si>
  <si>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</si>
  <si>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</si>
  <si>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</si>
  <si>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</si>
  <si>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</si>
  <si>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</si>
  <si>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</si>
  <si>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</si>
  <si>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</si>
  <si>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</si>
  <si>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</si>
  <si>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</si>
  <si>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</si>
  <si>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</si>
  <si>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</si>
  <si>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</si>
  <si>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</si>
  <si>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</si>
  <si>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</si>
  <si>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</si>
  <si>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</si>
  <si>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</si>
  <si>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</si>
  <si>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</si>
  <si>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</si>
  <si>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</si>
  <si>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</si>
  <si>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</si>
  <si>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</si>
  <si>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</si>
  <si>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</si>
  <si>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</si>
  <si>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</si>
  <si>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</si>
  <si>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</si>
  <si>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</si>
  <si>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</si>
  <si>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</si>
  <si>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</si>
  <si>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</si>
  <si>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</si>
  <si>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</si>
  <si>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</si>
  <si>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</si>
  <si>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</si>
  <si>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</si>
  <si>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</si>
  <si>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</si>
  <si>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</si>
  <si>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</si>
  <si>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</si>
  <si>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</si>
  <si>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</si>
  <si>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</si>
  <si>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</si>
  <si>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</si>
  <si>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</si>
  <si>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</si>
  <si>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</si>
  <si>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</si>
  <si>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</si>
  <si>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</si>
  <si>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</si>
  <si>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</si>
  <si>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</si>
  <si>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</si>
  <si>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</si>
  <si>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</si>
  <si>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</si>
  <si>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</si>
  <si>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</si>
  <si>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</si>
  <si>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</si>
  <si>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</si>
  <si>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</si>
  <si>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</si>
  <si>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</si>
  <si>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</si>
  <si>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</si>
  <si>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</si>
  <si>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</si>
  <si>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</si>
  <si>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</si>
  <si>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</si>
  <si>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</si>
  <si>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</si>
  <si>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</si>
  <si>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</si>
  <si>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</si>
  <si>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</si>
  <si>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</si>
  <si>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</si>
  <si>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</si>
  <si>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</si>
  <si>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</si>
  <si>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</si>
  <si>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</si>
  <si>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</si>
  <si>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</si>
  <si>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</si>
  <si>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</si>
  <si>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</si>
  <si>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</si>
  <si>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</si>
  <si>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</si>
  <si>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</si>
  <si>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</si>
  <si>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</si>
  <si>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</si>
  <si>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</si>
  <si>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</si>
  <si>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</si>
  <si>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</si>
  <si>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</si>
  <si>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</si>
  <si>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</si>
  <si>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</si>
  <si>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</si>
  <si>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</si>
  <si>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</si>
  <si>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</si>
  <si>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</si>
  <si>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</si>
  <si>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</si>
  <si>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</si>
  <si>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</si>
  <si>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</si>
  <si>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</si>
  <si>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</si>
  <si>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</si>
  <si>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</si>
  <si>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</si>
  <si>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</si>
  <si>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</si>
  <si>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</si>
  <si>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</si>
  <si>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</si>
  <si>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</si>
  <si>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</si>
  <si>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</si>
  <si>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</si>
  <si>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</si>
  <si>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</si>
  <si>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</si>
  <si>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</si>
  <si>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</si>
  <si>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</si>
  <si>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</si>
  <si>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</si>
  <si>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</si>
  <si>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</si>
  <si>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</si>
  <si>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</si>
  <si>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</si>
  <si>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</si>
  <si>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</si>
  <si>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</si>
  <si>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</si>
  <si>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</si>
  <si>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</si>
  <si>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</si>
  <si>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</si>
  <si>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</si>
  <si>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</si>
  <si>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</si>
  <si>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</si>
  <si>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</si>
  <si>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</si>
  <si>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</si>
  <si>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</si>
  <si>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</si>
  <si>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</si>
  <si>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</si>
  <si>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</si>
  <si>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</si>
  <si>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</si>
  <si>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</si>
  <si>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</si>
  <si>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</si>
  <si>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</si>
  <si>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</si>
  <si>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</si>
  <si>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</si>
  <si>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</si>
  <si>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</si>
  <si>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</si>
  <si>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</si>
  <si>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</si>
  <si>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</si>
  <si>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</si>
  <si>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</si>
  <si>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</si>
  <si>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</si>
  <si>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</si>
  <si>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</si>
  <si>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</si>
  <si>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</si>
  <si>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</si>
  <si>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</si>
  <si>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</si>
  <si>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</si>
  <si>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</si>
  <si>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</si>
  <si>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</si>
  <si>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</si>
  <si>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</si>
  <si>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</si>
  <si>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</si>
  <si>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</si>
  <si>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</si>
  <si>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</si>
  <si>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</si>
  <si>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</si>
  <si>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</si>
  <si>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</si>
  <si>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</si>
  <si>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</si>
  <si>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</si>
  <si>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</si>
  <si>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</si>
  <si>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</si>
  <si>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</si>
  <si>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</si>
  <si>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</si>
  <si>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</si>
  <si>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</si>
  <si>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</si>
  <si>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</si>
  <si>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</si>
  <si>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</si>
  <si>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</si>
  <si>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</si>
  <si>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</si>
  <si>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</si>
  <si>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</si>
  <si>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</si>
  <si>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</si>
  <si>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</si>
  <si>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</si>
  <si>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</si>
  <si>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</si>
  <si>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</si>
  <si>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</si>
  <si>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</si>
  <si>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</si>
  <si>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</si>
  <si>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</si>
  <si>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</si>
  <si>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</si>
  <si>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</si>
  <si>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</si>
  <si>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</si>
  <si>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</si>
  <si>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</si>
  <si>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</si>
  <si>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</si>
  <si>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</si>
  <si>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</si>
  <si>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</si>
  <si>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</si>
  <si>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</si>
  <si>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</si>
  <si>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</si>
  <si>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</si>
  <si>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</si>
  <si>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</si>
  <si>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</si>
  <si>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</si>
  <si>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</si>
  <si>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</si>
  <si>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</si>
  <si>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</si>
  <si>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</si>
  <si>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</si>
  <si>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</si>
  <si>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</si>
  <si>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</si>
  <si>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</si>
  <si>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</si>
  <si>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</si>
  <si>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</si>
  <si>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</si>
  <si>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</si>
  <si>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</si>
  <si>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</si>
  <si>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</si>
  <si>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</si>
  <si>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</si>
  <si>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</si>
  <si>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</si>
  <si>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</si>
  <si>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</si>
  <si>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</si>
  <si>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</si>
  <si>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</si>
  <si>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</si>
  <si>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</si>
  <si>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</si>
  <si>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</si>
  <si>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</si>
  <si>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</si>
  <si>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</si>
  <si>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</si>
  <si>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</si>
  <si>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</si>
  <si>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</si>
  <si>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</si>
  <si>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</si>
  <si>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</si>
  <si>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</si>
  <si>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</si>
  <si>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</si>
  <si>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</si>
  <si>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</si>
  <si>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</si>
  <si>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</si>
  <si>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</si>
  <si>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</si>
  <si>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</si>
  <si>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</si>
  <si>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</si>
  <si>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</si>
  <si>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</si>
  <si>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</si>
  <si>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</si>
  <si>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</si>
  <si>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</si>
  <si>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</si>
  <si>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</si>
  <si>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</si>
  <si>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</si>
  <si>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</si>
  <si>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</si>
  <si>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</si>
  <si>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</si>
  <si>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</si>
  <si>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</si>
  <si>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</si>
  <si>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</si>
  <si>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</si>
  <si>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</si>
  <si>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</si>
  <si>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</si>
  <si>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</si>
  <si>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</si>
  <si>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</si>
  <si>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</si>
  <si>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</si>
  <si>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</si>
  <si>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</si>
  <si>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</si>
  <si>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</si>
  <si>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</si>
  <si>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</si>
  <si>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</si>
  <si>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</si>
  <si>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</si>
  <si>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</si>
  <si>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</si>
  <si>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</si>
  <si>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</si>
  <si>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</si>
  <si>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</si>
  <si>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</si>
  <si>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</si>
  <si>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</si>
  <si>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</si>
  <si>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</si>
  <si>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</si>
  <si>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</si>
  <si>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</si>
  <si>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</si>
  <si>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</si>
  <si>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</si>
  <si>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</si>
  <si>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</si>
  <si>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</si>
  <si>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</si>
  <si>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</si>
  <si>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</si>
  <si>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</si>
  <si>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</si>
  <si>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</si>
  <si>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</si>
  <si>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</si>
  <si>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</si>
  <si>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</si>
  <si>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</si>
  <si>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</si>
  <si>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</si>
  <si>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</si>
  <si>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</si>
  <si>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</si>
  <si>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</si>
  <si>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</si>
  <si>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</si>
  <si>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</si>
  <si>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</si>
  <si>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</si>
  <si>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</si>
  <si>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</si>
  <si>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</si>
  <si>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</si>
  <si>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</si>
  <si>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</si>
  <si>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</si>
  <si>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</si>
  <si>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</si>
  <si>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</si>
  <si>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</si>
  <si>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</si>
  <si>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</si>
  <si>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</si>
  <si>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</si>
  <si>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</si>
  <si>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</si>
  <si>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</si>
  <si>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</si>
  <si>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</si>
  <si>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</si>
  <si>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</si>
  <si>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</si>
  <si>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</si>
  <si>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</si>
  <si>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</si>
  <si>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</si>
  <si>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</si>
  <si>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</si>
  <si>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</si>
  <si>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</si>
  <si>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</si>
  <si>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</si>
  <si>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</si>
  <si>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</si>
  <si>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</si>
  <si>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</si>
  <si>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</si>
  <si>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</si>
  <si>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</si>
  <si>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</si>
  <si>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</si>
  <si>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</si>
  <si>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</si>
  <si>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</si>
  <si>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</si>
  <si>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</si>
  <si>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</si>
  <si>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</si>
  <si>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</si>
  <si>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</si>
  <si>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</si>
  <si>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</si>
  <si>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</si>
  <si>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</si>
  <si>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</si>
  <si>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</si>
  <si>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</si>
  <si>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</si>
  <si>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</si>
  <si>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</si>
  <si>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</si>
  <si>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</si>
  <si>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</si>
  <si>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</si>
  <si>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</si>
  <si>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</si>
  <si>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</si>
  <si>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</si>
  <si>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</si>
  <si>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</si>
  <si>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</si>
  <si>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</si>
  <si>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</si>
  <si>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</si>
  <si>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</si>
  <si>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</si>
  <si>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</si>
  <si>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</si>
  <si>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</si>
  <si>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</si>
  <si>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</si>
  <si>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</si>
  <si>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</si>
  <si>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</si>
  <si>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</si>
  <si>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</si>
  <si>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</si>
  <si>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</si>
  <si>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</si>
  <si>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</si>
  <si>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</si>
  <si>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</si>
  <si>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</si>
  <si>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</si>
  <si>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</si>
  <si>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</si>
  <si>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</si>
  <si>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</si>
  <si>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</si>
  <si>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</si>
  <si>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</si>
  <si>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</si>
  <si>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</si>
  <si>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</si>
  <si>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</si>
  <si>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</si>
  <si>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</si>
  <si>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</si>
  <si>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</si>
  <si>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</si>
  <si>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</si>
  <si>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</si>
  <si>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</si>
  <si>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</si>
  <si>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</si>
  <si>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</si>
  <si>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</si>
  <si>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</si>
  <si>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</si>
  <si>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</si>
  <si>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</si>
  <si>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</si>
  <si>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</si>
  <si>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</si>
  <si>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</si>
  <si>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</si>
  <si>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</si>
  <si>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</si>
  <si>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</si>
  <si>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</si>
  <si>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</si>
  <si>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</si>
  <si>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</si>
  <si>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</si>
  <si>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</si>
  <si>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</si>
  <si>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</si>
  <si>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</si>
  <si>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</si>
  <si>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</si>
  <si>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</si>
  <si>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</si>
  <si>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</si>
  <si>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</si>
  <si>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</si>
  <si>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</si>
  <si>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</si>
  <si>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</si>
  <si>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</si>
  <si>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</si>
  <si>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</si>
  <si>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</si>
  <si>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</si>
  <si>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</si>
  <si>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</si>
  <si>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</si>
  <si>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</si>
  <si>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</si>
  <si>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</si>
  <si>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</si>
  <si>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</si>
  <si>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</si>
  <si>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</si>
  <si>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</si>
  <si>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</si>
  <si>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</si>
  <si>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</si>
  <si>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</si>
  <si>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</si>
  <si>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</si>
  <si>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</si>
  <si>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</si>
  <si>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</si>
  <si>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</si>
  <si>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</si>
  <si>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</si>
  <si>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</si>
  <si>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</si>
  <si>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</si>
  <si>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</si>
  <si>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</si>
  <si>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</si>
  <si>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</si>
  <si>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</si>
  <si>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</si>
  <si>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</si>
  <si>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</si>
  <si>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</si>
  <si>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</si>
  <si>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</si>
  <si>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</si>
  <si>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</si>
  <si>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</si>
  <si>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</si>
  <si>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</si>
  <si>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</si>
  <si>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</si>
  <si>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</si>
  <si>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</si>
  <si>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</si>
  <si>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</si>
  <si>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</si>
  <si>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</si>
  <si>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</si>
  <si>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</si>
  <si>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</si>
  <si>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</si>
  <si>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</si>
  <si>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</si>
  <si>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</si>
  <si>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</si>
  <si>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</si>
  <si>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</si>
  <si>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</si>
  <si>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</si>
  <si>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</si>
  <si>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</si>
  <si>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</si>
  <si>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</si>
  <si>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</si>
  <si>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</si>
  <si>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</si>
  <si>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</si>
  <si>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</si>
  <si>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</si>
  <si>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</si>
  <si>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</si>
  <si>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</si>
  <si>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</si>
  <si>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</si>
  <si>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</si>
  <si>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</si>
  <si>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</si>
  <si>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</si>
  <si>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</si>
  <si>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</si>
  <si>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</si>
  <si>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</si>
  <si>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</si>
  <si>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</si>
  <si>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</si>
  <si>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</si>
  <si>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</si>
  <si>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</si>
  <si>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</si>
  <si>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</si>
  <si>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</si>
  <si>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</si>
  <si>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</si>
  <si>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</si>
  <si>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</si>
  <si>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</si>
  <si>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</si>
  <si>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</si>
  <si>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</si>
  <si>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</si>
  <si>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</si>
  <si>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</si>
  <si>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</si>
  <si>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</si>
  <si>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</si>
  <si>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</si>
  <si>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</si>
  <si>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</si>
  <si>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</si>
  <si>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</si>
  <si>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</si>
  <si>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</si>
  <si>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</si>
  <si>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</si>
  <si>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</si>
  <si>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</si>
  <si>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</si>
  <si>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</si>
  <si>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</si>
  <si>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</si>
  <si>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</si>
  <si>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</si>
  <si>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</si>
  <si>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</si>
  <si>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</si>
  <si>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</si>
  <si>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</si>
  <si>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</si>
  <si>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</si>
  <si>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</si>
  <si>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</si>
  <si>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</si>
  <si>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</si>
  <si>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</si>
  <si>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</si>
  <si>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</si>
  <si>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</si>
  <si>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</si>
  <si>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</si>
  <si>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</si>
  <si>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</si>
  <si>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</si>
  <si>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</si>
  <si>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</si>
  <si>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</si>
  <si>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</si>
  <si>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</si>
  <si>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</si>
  <si>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</si>
  <si>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</si>
  <si>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</si>
  <si>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</si>
  <si>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</si>
  <si>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</si>
  <si>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</si>
  <si>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</si>
  <si>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</si>
  <si>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</si>
  <si>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</si>
  <si>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</si>
  <si>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</si>
  <si>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</si>
  <si>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</si>
  <si>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</si>
  <si>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</si>
  <si>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</si>
  <si>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</si>
  <si>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</si>
  <si>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</si>
  <si>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</si>
  <si>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</si>
  <si>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</si>
  <si>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</si>
  <si>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</si>
  <si>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</si>
  <si>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</si>
  <si>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</si>
  <si>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</si>
  <si>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</si>
  <si>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</si>
  <si>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</si>
  <si>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</si>
  <si>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</si>
  <si>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</si>
  <si>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</si>
  <si>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</si>
  <si>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</si>
  <si>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</si>
  <si>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</si>
  <si>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</si>
  <si>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</si>
  <si>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</si>
  <si>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</si>
  <si>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</si>
  <si>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</si>
  <si>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</si>
  <si>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</si>
  <si>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</si>
  <si>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</si>
  <si>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</si>
  <si>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</si>
  <si>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</si>
  <si>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</si>
  <si>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</si>
  <si>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</si>
  <si>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</si>
  <si>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</si>
  <si>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</si>
  <si>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</si>
  <si>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</si>
  <si>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</si>
  <si>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</si>
  <si>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</si>
  <si>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</si>
  <si>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</si>
  <si>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</si>
  <si>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</si>
  <si>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</si>
  <si>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</si>
  <si>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</si>
  <si>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</si>
  <si>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</si>
  <si>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</si>
  <si>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</si>
  <si>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</si>
  <si>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</si>
  <si>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</si>
  <si>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</si>
  <si>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</si>
  <si>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</si>
  <si>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</si>
  <si>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</si>
  <si>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</si>
  <si>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</si>
  <si>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</si>
  <si>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</si>
  <si>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</si>
  <si>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</si>
  <si>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</si>
  <si>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</si>
  <si>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</si>
  <si>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</si>
  <si>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</si>
  <si>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</si>
  <si>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</si>
  <si>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</si>
  <si>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</si>
  <si>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</si>
  <si>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</si>
  <si>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</si>
  <si>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</si>
  <si>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</si>
  <si>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</si>
  <si>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</si>
  <si>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</si>
  <si>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</si>
  <si>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</si>
  <si>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</si>
  <si>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</si>
  <si>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</si>
  <si>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</si>
  <si>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</si>
  <si>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</si>
  <si>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</si>
  <si>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</si>
  <si>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</si>
  <si>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</si>
  <si>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</si>
  <si>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</si>
  <si>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</si>
  <si>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</si>
  <si>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</si>
  <si>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</si>
  <si>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</si>
  <si>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</si>
  <si>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</si>
  <si>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</si>
  <si>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</si>
  <si>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</si>
  <si>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</si>
  <si>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</si>
  <si>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</si>
  <si>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</si>
  <si>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</si>
  <si>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</si>
  <si>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</si>
  <si>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</si>
  <si>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</si>
  <si>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</si>
  <si>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</si>
  <si>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</si>
  <si>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</si>
  <si>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</si>
  <si>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</si>
  <si>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</si>
  <si>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</si>
  <si>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</si>
  <si>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</si>
  <si>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</si>
  <si>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</si>
  <si>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</si>
  <si>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</si>
  <si>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</si>
  <si>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</si>
  <si>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</si>
  <si>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</si>
  <si>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</si>
  <si>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</si>
  <si>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</si>
  <si>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</si>
  <si>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</si>
  <si>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</si>
  <si>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</si>
  <si>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</si>
  <si>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</si>
  <si>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</si>
  <si>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</si>
  <si>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</si>
  <si>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</si>
  <si>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</si>
  <si>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</si>
  <si>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</si>
  <si>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</si>
  <si>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</si>
  <si>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</si>
  <si>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</si>
  <si>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</si>
  <si>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</si>
  <si>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</si>
  <si>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</si>
  <si>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</si>
  <si>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</si>
  <si>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</si>
  <si>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</si>
  <si>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</si>
  <si>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</si>
  <si>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</si>
  <si>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</si>
  <si>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</si>
  <si>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</si>
  <si>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</si>
  <si>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</si>
  <si>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</si>
  <si>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</si>
  <si>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</si>
  <si>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</si>
  <si>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</si>
  <si>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</si>
  <si>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</si>
  <si>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</si>
  <si>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</si>
  <si>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</si>
  <si>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</si>
  <si>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</si>
  <si>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</si>
  <si>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</si>
  <si>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</si>
  <si>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</si>
  <si>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</si>
  <si>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</si>
  <si>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</si>
  <si>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</si>
  <si>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</si>
  <si>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</si>
  <si>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</si>
  <si>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</si>
  <si>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</si>
  <si>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</si>
  <si>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</si>
  <si>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</si>
  <si>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</si>
  <si>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</si>
  <si>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</si>
  <si>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</si>
  <si>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</si>
  <si>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</si>
  <si>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</si>
  <si>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</si>
  <si>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</si>
  <si>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</si>
  <si>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</si>
  <si>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</si>
  <si>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</si>
  <si>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</si>
  <si>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</si>
  <si>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</si>
  <si>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</si>
  <si>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</si>
  <si>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</si>
  <si>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</si>
  <si>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</si>
  <si>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</si>
  <si>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</si>
  <si>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</si>
  <si>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</si>
  <si>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</si>
  <si>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</si>
  <si>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</si>
  <si>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</si>
  <si>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</si>
  <si>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</si>
  <si>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</si>
  <si>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</si>
  <si>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</si>
  <si>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</si>
  <si>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</si>
  <si>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</si>
  <si>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</si>
  <si>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</si>
  <si>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</si>
  <si>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</si>
  <si>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</si>
  <si>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</si>
  <si>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</si>
  <si>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</si>
  <si>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</si>
  <si>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</si>
  <si>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</si>
  <si>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</si>
  <si>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</si>
  <si>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</si>
  <si>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</si>
  <si>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</si>
  <si>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</si>
  <si>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</si>
  <si>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</si>
  <si>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</si>
  <si>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</si>
  <si>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</si>
  <si>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</si>
  <si>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</si>
  <si>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</si>
  <si>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</si>
  <si>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</si>
  <si>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</si>
  <si>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</si>
  <si>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</si>
  <si>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</si>
  <si>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</si>
  <si>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</si>
  <si>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</si>
  <si>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</si>
  <si>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</si>
  <si>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</si>
  <si>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</si>
  <si>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</si>
  <si>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</si>
  <si>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</si>
  <si>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</si>
  <si>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</si>
  <si>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</si>
  <si>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</si>
  <si>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</si>
  <si>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</si>
  <si>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</si>
  <si>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</si>
  <si>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</si>
  <si>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</si>
  <si>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</si>
  <si>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</si>
  <si>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</si>
  <si>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</si>
  <si>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</si>
  <si>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</si>
  <si>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</si>
  <si>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</si>
  <si>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</si>
  <si>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</si>
  <si>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</si>
  <si>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</si>
  <si>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</si>
  <si>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</si>
  <si>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</si>
  <si>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</si>
  <si>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</si>
  <si>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</si>
  <si>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</si>
  <si>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</si>
  <si>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</si>
  <si>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</si>
  <si>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</si>
  <si>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</si>
  <si>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</si>
  <si>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</si>
  <si>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</si>
  <si>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</si>
  <si>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</si>
  <si>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</si>
  <si>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</si>
  <si>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</si>
  <si>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</si>
  <si>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</si>
  <si>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</si>
  <si>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</si>
  <si>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</si>
  <si>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</si>
  <si>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</si>
  <si>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</si>
  <si>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</si>
  <si>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</si>
  <si>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</si>
  <si>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</si>
  <si>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</si>
  <si>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</si>
  <si>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</si>
  <si>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</si>
  <si>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</si>
  <si>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</si>
  <si>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</si>
  <si>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</si>
  <si>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</si>
  <si>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</si>
  <si>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</si>
  <si>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</si>
  <si>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</si>
  <si>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</si>
  <si>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</si>
  <si>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</si>
  <si>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</si>
  <si>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</si>
  <si>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</si>
  <si>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</si>
  <si>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</si>
  <si>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</si>
  <si>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</si>
  <si>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</si>
  <si>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</si>
  <si>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</si>
  <si>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</si>
  <si>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</si>
  <si>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</si>
  <si>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</si>
  <si>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</si>
  <si>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</si>
  <si>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</si>
  <si>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</si>
  <si>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</si>
  <si>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</si>
  <si>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</si>
  <si>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</si>
  <si>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</si>
  <si>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</si>
  <si>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</si>
  <si>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</si>
  <si>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</si>
  <si>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</si>
  <si>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</si>
  <si>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</si>
  <si>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</si>
  <si>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</si>
  <si>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</si>
  <si>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</si>
  <si>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</si>
  <si>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</si>
  <si>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</si>
  <si>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</si>
  <si>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</si>
  <si>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</si>
  <si>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</si>
  <si>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</si>
  <si>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</si>
  <si>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</si>
  <si>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</si>
  <si>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</si>
  <si>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</si>
  <si>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</si>
  <si>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</si>
  <si>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</si>
  <si>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</si>
  <si>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</si>
  <si>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</si>
  <si>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</si>
  <si>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</si>
  <si>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</si>
  <si>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</si>
  <si>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</si>
  <si>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</si>
  <si>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</si>
  <si>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</si>
  <si>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</si>
  <si>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</si>
  <si>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</si>
  <si>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</si>
  <si>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</si>
  <si>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</si>
  <si>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</si>
  <si>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</si>
  <si>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</si>
  <si>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</si>
  <si>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</si>
  <si>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</si>
  <si>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</si>
  <si>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</si>
  <si>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</si>
  <si>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</si>
  <si>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</si>
  <si>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</si>
  <si>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</si>
  <si>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</si>
  <si>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</si>
  <si>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</si>
  <si>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</si>
  <si>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</si>
  <si>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</si>
  <si>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</si>
  <si>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</si>
  <si>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</si>
  <si>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</si>
  <si>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</si>
  <si>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</si>
  <si>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</si>
  <si>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</si>
  <si>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</si>
  <si>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</si>
  <si>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</si>
  <si>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</si>
  <si>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</si>
  <si>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</si>
  <si>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</si>
  <si>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</si>
  <si>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</si>
  <si>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</si>
  <si>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</si>
  <si>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</si>
  <si>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</si>
  <si>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</si>
  <si>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</si>
  <si>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</si>
  <si>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</si>
  <si>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</si>
  <si>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</si>
  <si>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</si>
  <si>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</si>
  <si>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</si>
  <si>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</si>
  <si>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</si>
  <si>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</si>
  <si>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</si>
  <si>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</si>
  <si>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</si>
  <si>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</si>
  <si>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</si>
  <si>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</si>
  <si>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</si>
  <si>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</si>
  <si>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</si>
  <si>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</si>
  <si>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</si>
  <si>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</si>
  <si>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</si>
  <si>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</si>
  <si>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</si>
  <si>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</si>
  <si>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</si>
  <si>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</si>
  <si>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</si>
  <si>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</si>
  <si>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</si>
  <si>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</si>
  <si>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</si>
  <si>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</si>
  <si>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</si>
  <si>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</si>
  <si>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</si>
  <si>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</si>
  <si>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</si>
  <si>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</si>
  <si>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</si>
  <si>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</si>
  <si>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</si>
  <si>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</si>
  <si>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</si>
  <si>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</si>
  <si>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</si>
  <si>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</si>
  <si>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</si>
  <si>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</si>
  <si>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</si>
  <si>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</si>
  <si>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</si>
  <si>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</si>
  <si>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</si>
  <si>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</si>
  <si>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</si>
  <si>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</si>
  <si>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</si>
  <si>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</si>
  <si>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</si>
  <si>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</si>
  <si>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</si>
  <si>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</si>
  <si>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</si>
  <si>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</si>
  <si>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</si>
  <si>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</si>
  <si>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</si>
  <si>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</si>
  <si>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</si>
  <si>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</si>
  <si>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</si>
  <si>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</si>
  <si>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</si>
  <si>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</si>
  <si>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</si>
  <si>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</si>
  <si>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</si>
  <si>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</si>
  <si>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</si>
  <si>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</si>
  <si>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</si>
  <si>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</si>
  <si>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</si>
  <si>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</si>
  <si>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</si>
  <si>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</si>
  <si>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</si>
  <si>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</si>
  <si>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</si>
  <si>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</si>
  <si>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</si>
  <si>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</si>
  <si>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</si>
  <si>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</si>
  <si>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</si>
  <si>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</si>
  <si>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</si>
  <si>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</si>
  <si>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</si>
  <si>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</si>
  <si>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</si>
  <si>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</si>
  <si>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</si>
  <si>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</si>
  <si>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</si>
  <si>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</si>
  <si>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</si>
  <si>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</si>
  <si>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</si>
  <si>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</si>
  <si>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</si>
  <si>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</si>
  <si>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</si>
  <si>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</si>
  <si>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</si>
  <si>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</si>
  <si>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</si>
  <si>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</si>
  <si>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</si>
  <si>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</si>
  <si>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</si>
  <si>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</si>
  <si>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</si>
  <si>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</si>
  <si>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</si>
  <si>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</si>
  <si>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</si>
  <si>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</si>
  <si>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</si>
  <si>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</si>
  <si>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</si>
  <si>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</si>
  <si>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</si>
  <si>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</si>
  <si>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</si>
  <si>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</si>
  <si>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</si>
  <si>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</si>
  <si>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</si>
  <si>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</si>
  <si>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</si>
  <si>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</si>
  <si>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</si>
  <si>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</si>
  <si>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</si>
  <si>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</si>
  <si>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</si>
  <si>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</si>
  <si>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</si>
  <si>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</si>
  <si>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</si>
  <si>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</si>
  <si>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</si>
  <si>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</si>
  <si>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</si>
  <si>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</si>
  <si>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</si>
  <si>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</si>
  <si>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</si>
  <si>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</si>
  <si>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</si>
  <si>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</si>
  <si>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</si>
  <si>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</si>
  <si>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</si>
  <si>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</si>
  <si>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</si>
  <si>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</si>
  <si>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</si>
  <si>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</si>
  <si>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</si>
  <si>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</si>
  <si>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</si>
  <si>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</si>
  <si>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</si>
  <si>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</si>
  <si>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</si>
  <si>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</si>
  <si>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</si>
  <si>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</si>
  <si>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</si>
  <si>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</si>
  <si>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</si>
  <si>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</si>
  <si>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</si>
  <si>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</si>
  <si>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</si>
  <si>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</si>
  <si>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</si>
  <si>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</si>
  <si>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</si>
  <si>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</si>
  <si>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</si>
  <si>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</si>
  <si>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</si>
  <si>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</si>
  <si>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</si>
  <si>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</si>
  <si>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</si>
  <si>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</si>
  <si>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</si>
  <si>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</si>
  <si>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</si>
  <si>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</si>
  <si>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</si>
  <si>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</si>
  <si>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</si>
  <si>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</si>
  <si>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</si>
  <si>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</si>
  <si>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</si>
  <si>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</si>
  <si>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</si>
  <si>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</si>
  <si>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</si>
  <si>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</si>
  <si>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</si>
  <si>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</si>
  <si>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</si>
  <si>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</si>
  <si>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</si>
  <si>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</si>
  <si>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</si>
  <si>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</si>
  <si>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</si>
  <si>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</si>
  <si>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</si>
  <si>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</si>
  <si>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</si>
  <si>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</si>
  <si>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</si>
  <si>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</si>
  <si>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</si>
  <si>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</si>
  <si>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</si>
  <si>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</si>
  <si>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</si>
  <si>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</si>
  <si>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</si>
  <si>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</si>
  <si>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</si>
  <si>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</si>
  <si>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</si>
  <si>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</si>
  <si>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</si>
  <si>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</si>
  <si>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</si>
  <si>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</si>
  <si>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</si>
  <si>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</si>
  <si>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</si>
  <si>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</si>
  <si>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</si>
  <si>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</si>
  <si>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</si>
  <si>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</si>
  <si>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</si>
  <si>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</si>
  <si>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</si>
  <si>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</si>
  <si>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</si>
  <si>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</si>
  <si>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</si>
  <si>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</si>
  <si>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</si>
  <si>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</si>
  <si>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</si>
  <si>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</si>
  <si>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</si>
  <si>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</si>
  <si>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</si>
  <si>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</si>
  <si>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</si>
  <si>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</si>
  <si>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</si>
  <si>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</si>
  <si>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</si>
  <si>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</si>
  <si>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</si>
  <si>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</si>
  <si>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</si>
  <si>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</si>
  <si>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</si>
  <si>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</si>
  <si>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</si>
  <si>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</si>
  <si>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</si>
  <si>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</si>
  <si>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</si>
  <si>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</si>
  <si>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</si>
  <si>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</si>
  <si>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</si>
  <si>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</si>
  <si>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</si>
  <si>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</si>
  <si>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</si>
  <si>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</si>
  <si>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</si>
  <si>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</si>
  <si>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</si>
  <si>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</si>
  <si>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</si>
  <si>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</si>
  <si>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</si>
  <si>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</si>
  <si>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</si>
  <si>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</si>
  <si>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</si>
  <si>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</si>
  <si>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</si>
  <si>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</si>
  <si>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</si>
  <si>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</si>
  <si>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</si>
  <si>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</si>
  <si>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</si>
  <si>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</si>
  <si>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</si>
  <si>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</si>
  <si>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</si>
  <si>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</si>
  <si>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</si>
  <si>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</si>
  <si>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</si>
  <si>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</si>
  <si>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</si>
  <si>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</si>
  <si>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</si>
  <si>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</si>
  <si>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</si>
  <si>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</si>
  <si>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</si>
  <si>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</si>
  <si>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</si>
  <si>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</si>
  <si>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</si>
  <si>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</si>
  <si>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</si>
  <si>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</si>
  <si>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</si>
  <si>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</si>
  <si>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</si>
  <si>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</si>
  <si>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</si>
  <si>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</si>
  <si>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</si>
  <si>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</si>
  <si>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</si>
  <si>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</si>
  <si>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</si>
  <si>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</si>
  <si>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</si>
  <si>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</si>
  <si>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</si>
  <si>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</si>
  <si>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</si>
  <si>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</si>
  <si>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</si>
  <si>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</si>
  <si>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</si>
  <si>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</si>
  <si>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</si>
  <si>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</si>
  <si>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</si>
  <si>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</si>
  <si>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</si>
  <si>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</si>
  <si>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</si>
  <si>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</si>
  <si>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</si>
  <si>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</si>
  <si>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</si>
  <si>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</si>
  <si>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</si>
  <si>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</si>
  <si>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</si>
  <si>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</si>
  <si>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</si>
  <si>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</si>
  <si>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</si>
  <si>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</si>
  <si>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</si>
  <si>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</si>
  <si>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</si>
  <si>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</si>
  <si>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</si>
  <si>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</si>
  <si>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</si>
  <si>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</si>
  <si>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</si>
  <si>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</si>
  <si>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</si>
  <si>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</si>
  <si>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</si>
  <si>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</si>
  <si>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</si>
  <si>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</si>
  <si>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</si>
  <si>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</si>
  <si>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</si>
  <si>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</si>
  <si>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</si>
  <si>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</si>
  <si>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</si>
  <si>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</si>
  <si>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</si>
  <si>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</si>
  <si>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</si>
  <si>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</si>
  <si>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</si>
  <si>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</si>
  <si>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</si>
  <si>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</si>
  <si>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</si>
  <si>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</si>
  <si>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</si>
  <si>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</si>
  <si>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</si>
  <si>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</si>
  <si>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</si>
  <si>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</si>
  <si>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</si>
  <si>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</si>
  <si>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</si>
  <si>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</si>
  <si>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</si>
  <si>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</si>
  <si>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</si>
  <si>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</si>
  <si>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</si>
  <si>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</si>
  <si>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</si>
  <si>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</si>
  <si>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</si>
  <si>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</si>
  <si>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</si>
  <si>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</si>
  <si>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</si>
  <si>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</si>
  <si>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</si>
  <si>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</si>
  <si>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</si>
  <si>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</si>
  <si>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</si>
  <si>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</si>
  <si>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</si>
  <si>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</si>
  <si>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</si>
  <si>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</si>
  <si>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</si>
  <si>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</si>
  <si>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</si>
  <si>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</si>
  <si>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</si>
  <si>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</si>
  <si>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</si>
  <si>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</si>
  <si>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</si>
  <si>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</si>
  <si>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</si>
  <si>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</si>
  <si>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</si>
  <si>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</si>
  <si>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</si>
  <si>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</si>
  <si>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</si>
  <si>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</si>
  <si>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</si>
  <si>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</si>
  <si>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</si>
  <si>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</si>
  <si>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</si>
  <si>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</si>
  <si>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</si>
  <si>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</si>
  <si>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</si>
  <si>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</si>
  <si>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</si>
  <si>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</si>
  <si>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</si>
  <si>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</si>
  <si>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</si>
  <si>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</si>
  <si>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</si>
  <si>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</si>
  <si>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</si>
  <si>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</si>
  <si>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</si>
  <si>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</si>
  <si>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</si>
  <si>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</si>
  <si>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</si>
  <si>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</si>
  <si>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</si>
  <si>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</si>
  <si>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</si>
  <si>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</si>
  <si>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</si>
  <si>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</si>
  <si>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</si>
  <si>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</si>
  <si>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</si>
  <si>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</si>
  <si>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</si>
  <si>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</si>
  <si>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</si>
  <si>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</si>
  <si>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</si>
  <si>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</si>
  <si>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</si>
  <si>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</si>
  <si>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</si>
  <si>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</si>
  <si>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</si>
  <si>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</si>
  <si>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</si>
  <si>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</si>
  <si>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</si>
  <si>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</si>
  <si>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</si>
  <si>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</si>
  <si>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</si>
  <si>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</si>
  <si>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</si>
  <si>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</si>
  <si>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</si>
  <si>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</si>
  <si>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</si>
  <si>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</si>
  <si>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</si>
  <si>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</si>
  <si>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</si>
  <si>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</si>
  <si>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</si>
  <si>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</si>
  <si>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</si>
  <si>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</si>
  <si>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</si>
  <si>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</si>
  <si>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</si>
  <si>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</si>
  <si>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</si>
  <si>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</si>
  <si>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</si>
  <si>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</si>
  <si>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</si>
  <si>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</si>
  <si>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</si>
  <si>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</si>
  <si>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</si>
  <si>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</si>
  <si>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</si>
  <si>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</si>
  <si>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</si>
  <si>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</si>
  <si>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</si>
  <si>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</si>
  <si>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</si>
  <si>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</si>
  <si>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</si>
  <si>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</si>
  <si>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</si>
  <si>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</si>
  <si>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</si>
  <si>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</si>
  <si>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</si>
  <si>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</si>
  <si>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</si>
  <si>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</si>
  <si>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</si>
  <si>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</si>
  <si>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</si>
  <si>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</si>
  <si>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</si>
  <si>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</si>
  <si>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</si>
  <si>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</si>
  <si>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</si>
  <si>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</si>
  <si>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</si>
  <si>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</si>
  <si>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</si>
  <si>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</si>
  <si>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</si>
  <si>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</si>
  <si>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</si>
  <si>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</si>
  <si>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</si>
  <si>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</si>
  <si>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</si>
  <si>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</si>
  <si>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</si>
  <si>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</si>
  <si>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</si>
  <si>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</si>
  <si>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</si>
  <si>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</si>
  <si>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</si>
  <si>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</si>
  <si>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</si>
  <si>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</si>
  <si>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</si>
  <si>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</si>
  <si>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</si>
  <si>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</si>
  <si>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</si>
  <si>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</si>
  <si>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</si>
  <si>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</si>
  <si>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</si>
  <si>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</si>
  <si>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</si>
  <si>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</si>
  <si>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</si>
  <si>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</si>
  <si>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</si>
  <si>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</si>
  <si>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</si>
  <si>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</si>
  <si>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</si>
  <si>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</si>
  <si>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</si>
  <si>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</si>
  <si>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</si>
  <si>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</si>
  <si>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</si>
  <si>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</si>
  <si>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</si>
  <si>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</si>
  <si>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</si>
  <si>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</si>
  <si>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</si>
  <si>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</si>
  <si>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</si>
  <si>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</si>
  <si>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</si>
  <si>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</si>
  <si>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</si>
  <si>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</si>
  <si>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</si>
  <si>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</si>
  <si>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</si>
  <si>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</si>
  <si>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</si>
  <si>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</si>
  <si>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</si>
  <si>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</si>
  <si>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</si>
  <si>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</si>
  <si>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</si>
  <si>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</si>
  <si>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</si>
  <si>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</si>
  <si>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</si>
  <si>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</si>
  <si>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</si>
  <si>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</si>
  <si>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</si>
  <si>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</si>
  <si>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</si>
  <si>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</si>
  <si>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</si>
  <si>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</si>
  <si>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</si>
  <si>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</si>
  <si>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</si>
  <si>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</si>
  <si>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</si>
  <si>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</si>
  <si>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</si>
  <si>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</si>
  <si>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</si>
  <si>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</si>
  <si>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</si>
  <si>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</si>
  <si>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</si>
  <si>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</si>
  <si>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</si>
  <si>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</si>
  <si>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</si>
  <si>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</si>
  <si>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</si>
  <si>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</si>
  <si>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</si>
  <si>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</si>
  <si>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</si>
  <si>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</si>
  <si>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</si>
  <si>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</si>
  <si>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</si>
  <si>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</si>
  <si>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</si>
  <si>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</si>
  <si>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</si>
  <si>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</si>
  <si>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</si>
  <si>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</si>
  <si>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</si>
  <si>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</si>
  <si>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</si>
  <si>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</si>
  <si>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</si>
  <si>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</si>
  <si>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</si>
  <si>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</si>
  <si>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</si>
  <si>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</si>
  <si>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</si>
  <si>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</si>
  <si>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</si>
  <si>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</si>
  <si>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</si>
  <si>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</si>
  <si>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</si>
  <si>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</si>
  <si>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</si>
  <si>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</si>
  <si>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</si>
  <si>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</si>
  <si>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</si>
  <si>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</si>
  <si>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</si>
  <si>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</si>
  <si>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</si>
  <si>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</si>
  <si>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</si>
  <si>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</si>
  <si>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</si>
  <si>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</si>
  <si>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</si>
  <si>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</si>
  <si>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</si>
  <si>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</si>
  <si>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</si>
  <si>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</si>
  <si>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</si>
  <si>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</si>
  <si>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</si>
  <si>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</si>
  <si>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</si>
  <si>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</si>
  <si>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</si>
  <si>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</si>
  <si>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</si>
  <si>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</si>
  <si>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</si>
  <si>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</si>
  <si>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</si>
  <si>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</si>
  <si>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</si>
  <si>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</si>
  <si>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</si>
  <si>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</si>
  <si>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</si>
  <si>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</si>
  <si>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</si>
  <si>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</si>
  <si>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</si>
  <si>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</si>
  <si>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</si>
  <si>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</si>
  <si>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</si>
  <si>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</si>
  <si>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</si>
  <si>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</si>
  <si>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</si>
  <si>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</si>
  <si>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</si>
  <si>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</si>
  <si>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</si>
  <si>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</si>
  <si>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</si>
  <si>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</si>
  <si>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</si>
  <si>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</si>
  <si>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</si>
  <si>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</si>
  <si>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</si>
  <si>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</si>
  <si>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</si>
  <si>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</si>
  <si>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</si>
  <si>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</si>
  <si>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</si>
  <si>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</si>
  <si>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</si>
  <si>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</si>
  <si>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</si>
  <si>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</si>
  <si>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</si>
  <si>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</si>
  <si>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</si>
  <si>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</si>
  <si>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</si>
  <si>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</si>
  <si>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</si>
  <si>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</si>
  <si>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</si>
  <si>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</si>
  <si>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</si>
  <si>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</si>
  <si>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</si>
  <si>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</si>
  <si>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</si>
  <si>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</si>
  <si>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</si>
  <si>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</si>
  <si>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</si>
  <si>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</si>
  <si>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</si>
  <si>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</si>
  <si>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</si>
  <si>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</si>
  <si>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</si>
  <si>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</si>
  <si>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</si>
  <si>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</si>
  <si>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</si>
  <si>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</si>
  <si>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</si>
  <si>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</si>
  <si>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</si>
  <si>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</si>
  <si>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</si>
  <si>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</si>
  <si>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</si>
  <si>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</si>
  <si>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</si>
  <si>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</si>
  <si>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</si>
  <si>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</si>
  <si>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</si>
  <si>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</si>
  <si>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</si>
  <si>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</si>
  <si>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</si>
  <si>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</si>
  <si>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</si>
  <si>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</si>
  <si>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</si>
  <si>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</si>
  <si>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</si>
  <si>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</si>
  <si>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</si>
  <si>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</si>
  <si>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</si>
  <si>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</si>
  <si>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</si>
  <si>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</si>
  <si>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</si>
  <si>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</si>
  <si>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</si>
  <si>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</si>
  <si>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</si>
  <si>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</si>
  <si>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</si>
  <si>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</si>
  <si>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</si>
  <si>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</si>
  <si>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</si>
  <si>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</si>
  <si>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</si>
  <si>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</si>
  <si>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</si>
  <si>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</si>
  <si>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</si>
  <si>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</si>
  <si>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</si>
  <si>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</si>
  <si>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</si>
  <si>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</si>
  <si>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</si>
  <si>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</si>
  <si>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</si>
  <si>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</si>
  <si>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</si>
  <si>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</si>
  <si>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</si>
  <si>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</si>
  <si>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</si>
  <si>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</si>
  <si>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</si>
  <si>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</si>
  <si>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</si>
  <si>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</si>
  <si>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</si>
  <si>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</si>
  <si>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</si>
  <si>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</si>
  <si>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</si>
  <si>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</si>
  <si>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</si>
  <si>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</si>
  <si>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</si>
  <si>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</si>
  <si>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</si>
  <si>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</si>
  <si>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</si>
  <si>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</si>
  <si>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</si>
  <si>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</si>
  <si>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</si>
  <si>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</si>
  <si>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</si>
  <si>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</si>
  <si>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</si>
  <si>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</si>
  <si>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</si>
  <si>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</si>
  <si>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</si>
  <si>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</si>
  <si>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</si>
  <si>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</si>
  <si>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</si>
  <si>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</si>
  <si>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</si>
  <si>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</si>
  <si>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</si>
  <si>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</si>
  <si>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</si>
  <si>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</si>
  <si>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</si>
  <si>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</si>
  <si>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</si>
  <si>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</si>
  <si>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</si>
  <si>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</si>
  <si>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</si>
  <si>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</si>
  <si>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</si>
  <si>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</si>
  <si>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</si>
  <si>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</si>
  <si>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</si>
  <si>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</si>
  <si>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</si>
  <si>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</si>
  <si>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</si>
  <si>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</si>
  <si>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</si>
  <si>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</si>
  <si>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</si>
  <si>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</si>
  <si>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</si>
  <si>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</si>
  <si>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</si>
  <si>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</si>
  <si>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</si>
  <si>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</si>
  <si>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</si>
  <si>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</si>
  <si>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</si>
  <si>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</si>
  <si>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</si>
  <si>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</si>
  <si>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</si>
  <si>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</si>
  <si>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</si>
  <si>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</si>
  <si>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</si>
  <si>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</si>
  <si>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</si>
  <si>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</si>
  <si>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</si>
  <si>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</si>
  <si>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</si>
  <si>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</si>
  <si>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</si>
  <si>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</si>
  <si>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</si>
  <si>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</si>
  <si>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</si>
  <si>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</si>
  <si>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</si>
  <si>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</si>
  <si>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</si>
  <si>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</si>
  <si>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</si>
  <si>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</si>
  <si>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</si>
  <si>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</si>
  <si>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</si>
  <si>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</si>
  <si>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</si>
  <si>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</si>
  <si>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</si>
  <si>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</si>
  <si>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</si>
  <si>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</si>
  <si>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</si>
  <si>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</si>
  <si>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</si>
  <si>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</si>
  <si>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</si>
  <si>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</si>
  <si>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</si>
  <si>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</si>
  <si>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</si>
  <si>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</si>
  <si>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</si>
  <si>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</si>
  <si>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</si>
  <si>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</si>
  <si>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</si>
  <si>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</si>
  <si>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</si>
  <si>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</si>
  <si>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</si>
  <si>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</si>
  <si>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</si>
  <si>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</si>
  <si>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</si>
  <si>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</si>
  <si>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</si>
  <si>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</si>
  <si>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</si>
  <si>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</si>
  <si>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</si>
  <si>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</si>
  <si>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</si>
  <si>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</si>
  <si>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</si>
  <si>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</si>
  <si>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</si>
  <si>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</si>
  <si>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</si>
  <si>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</si>
  <si>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</si>
  <si>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</si>
  <si>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</si>
  <si>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</si>
  <si>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</si>
  <si>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</si>
  <si>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</si>
  <si>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</si>
  <si>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</si>
  <si>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</si>
  <si>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</si>
  <si>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</si>
  <si>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</si>
  <si>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</si>
  <si>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</si>
  <si>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</si>
  <si>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</si>
  <si>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</si>
  <si>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</si>
  <si>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</si>
  <si>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</si>
  <si>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</si>
  <si>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</si>
  <si>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</si>
  <si>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</si>
  <si>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</si>
  <si>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</si>
  <si>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</si>
  <si>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</si>
  <si>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</si>
  <si>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</si>
  <si>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</si>
  <si>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</si>
  <si>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</si>
  <si>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</si>
  <si>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</si>
  <si>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</si>
  <si>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</si>
  <si>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</si>
  <si>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</si>
  <si>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</si>
  <si>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</si>
  <si>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</si>
  <si>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</si>
  <si>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</si>
  <si>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</si>
  <si>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</si>
  <si>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</si>
  <si>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</si>
  <si>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</si>
  <si>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</si>
  <si>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</si>
  <si>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</si>
  <si>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</si>
  <si>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</si>
  <si>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</si>
  <si>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</si>
  <si>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</si>
  <si>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</si>
  <si>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</si>
  <si>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</si>
  <si>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</si>
  <si>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</si>
  <si>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</si>
  <si>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</si>
  <si>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</si>
  <si>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</si>
  <si>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</si>
  <si>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</si>
  <si>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</si>
  <si>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</si>
  <si>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</si>
  <si>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</si>
  <si>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</si>
  <si>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</si>
  <si>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</si>
  <si>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</si>
  <si>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</si>
  <si>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</si>
  <si>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</si>
  <si>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</si>
  <si>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</si>
  <si>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</si>
  <si>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</si>
  <si>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</si>
  <si>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</si>
  <si>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</si>
  <si>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</si>
  <si>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</si>
  <si>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</si>
  <si>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</si>
  <si>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</si>
  <si>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</si>
  <si>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</si>
  <si>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</si>
  <si>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</si>
  <si>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</si>
  <si>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</si>
  <si>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</si>
  <si>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</si>
  <si>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</si>
  <si>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</si>
  <si>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</si>
  <si>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</si>
  <si>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</si>
  <si>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</si>
  <si>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</si>
  <si>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</si>
  <si>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</si>
  <si>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</si>
  <si>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</si>
  <si>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</si>
  <si>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</si>
  <si>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</si>
  <si>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</si>
  <si>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</si>
  <si>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</si>
  <si>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</si>
  <si>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</si>
  <si>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</si>
  <si>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</si>
  <si>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</si>
  <si>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</si>
  <si>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</si>
  <si>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</si>
  <si>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</si>
  <si>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</si>
  <si>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</si>
  <si>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</si>
  <si>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</si>
  <si>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</si>
  <si>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</si>
  <si>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</si>
  <si>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</si>
  <si>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</si>
  <si>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</si>
  <si>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</si>
  <si>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</si>
  <si>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</si>
  <si>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</si>
  <si>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</si>
  <si>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</si>
  <si>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</si>
  <si>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</si>
  <si>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</si>
  <si>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</si>
  <si>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</si>
  <si>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</si>
  <si>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</si>
  <si>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</si>
  <si>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</si>
  <si>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</si>
  <si>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</si>
  <si>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</si>
  <si>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</si>
  <si>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</si>
  <si>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</si>
  <si>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</si>
  <si>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</si>
  <si>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</si>
  <si>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</si>
  <si>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</si>
  <si>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</si>
  <si>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</si>
  <si>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</si>
  <si>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</si>
  <si>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</si>
  <si>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</si>
  <si>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</si>
  <si>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</si>
  <si>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</si>
  <si>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</si>
  <si>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</si>
  <si>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</si>
  <si>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</si>
  <si>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</si>
  <si>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</si>
  <si>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</si>
  <si>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</si>
  <si>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</si>
  <si>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</si>
  <si>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</si>
  <si>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</si>
  <si>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</si>
  <si>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</si>
  <si>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</si>
  <si>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</si>
  <si>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</si>
  <si>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</si>
  <si>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</si>
  <si>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</si>
  <si>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</si>
  <si>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</si>
  <si>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</si>
  <si>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</si>
  <si>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</si>
  <si>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</si>
  <si>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</si>
  <si>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</si>
  <si>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</si>
  <si>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</si>
  <si>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</si>
  <si>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</si>
  <si>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</si>
  <si>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</si>
  <si>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</si>
  <si>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</si>
  <si>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</si>
  <si>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</si>
  <si>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</si>
  <si>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</si>
  <si>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</si>
  <si>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</si>
  <si>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</si>
  <si>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</si>
  <si>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</si>
  <si>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</si>
  <si>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</si>
  <si>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</si>
  <si>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</si>
  <si>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</si>
  <si>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</si>
  <si>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</si>
  <si>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</si>
  <si>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</si>
  <si>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</si>
  <si>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</si>
  <si>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</si>
  <si>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</si>
  <si>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</si>
  <si>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</si>
  <si>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</si>
  <si>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</si>
  <si>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</si>
  <si>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</si>
  <si>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</si>
  <si>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</si>
  <si>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</si>
  <si>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</si>
  <si>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</si>
  <si>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</si>
  <si>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</si>
  <si>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</si>
  <si>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</si>
  <si>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</si>
  <si>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</si>
  <si>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</si>
  <si>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</si>
  <si>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</si>
  <si>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</si>
  <si>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</si>
  <si>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</si>
  <si>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</si>
  <si>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</si>
  <si>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</si>
  <si>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</si>
  <si>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</si>
  <si>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</si>
  <si>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</si>
  <si>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</si>
  <si>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</si>
  <si>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</si>
  <si>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</si>
  <si>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</si>
  <si>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</si>
  <si>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</si>
  <si>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</si>
  <si>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</si>
  <si>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</si>
  <si>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</si>
  <si>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</si>
  <si>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</si>
  <si>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</si>
  <si>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</si>
  <si>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</si>
  <si>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</si>
  <si>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</si>
  <si>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</si>
  <si>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</si>
  <si>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</si>
  <si>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</si>
  <si>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</si>
  <si>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</si>
  <si>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</si>
  <si>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</si>
  <si>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</si>
  <si>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</si>
  <si>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</si>
  <si>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</si>
  <si>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</si>
  <si>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</si>
  <si>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</si>
  <si>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</si>
  <si>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</si>
  <si>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</si>
  <si>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</si>
  <si>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</si>
  <si>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</si>
  <si>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</si>
  <si>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</si>
  <si>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</si>
  <si>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</si>
  <si>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</si>
  <si>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</si>
  <si>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</si>
  <si>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</si>
  <si>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</si>
  <si>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</si>
  <si>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</si>
  <si>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</si>
  <si>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</si>
  <si>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</si>
  <si>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</si>
  <si>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</si>
  <si>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</si>
  <si>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</si>
  <si>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</si>
  <si>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</si>
  <si>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</si>
  <si>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</si>
  <si>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</si>
  <si>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</si>
  <si>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</si>
  <si>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</si>
  <si>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</si>
  <si>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</si>
  <si>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</si>
  <si>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</si>
  <si>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</si>
  <si>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</si>
  <si>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</si>
  <si>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</si>
  <si>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</si>
  <si>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</si>
  <si>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</si>
  <si>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</si>
  <si>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</si>
  <si>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</si>
  <si>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</si>
  <si>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</si>
  <si>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</si>
  <si>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</si>
  <si>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</si>
  <si>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</si>
  <si>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</si>
  <si>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</si>
  <si>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</si>
  <si>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</si>
  <si>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</si>
  <si>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</si>
  <si>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</si>
  <si>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</si>
  <si>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</si>
  <si>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</si>
  <si>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</si>
  <si>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</si>
  <si>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</si>
  <si>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</si>
  <si>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</si>
  <si>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</si>
  <si>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</si>
  <si>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</si>
  <si>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</si>
  <si>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</si>
  <si>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</si>
  <si>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</si>
  <si>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</si>
  <si>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</si>
  <si>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</si>
  <si>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</si>
  <si>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</si>
  <si>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</si>
  <si>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</si>
  <si>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</si>
  <si>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</si>
  <si>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</si>
  <si>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</si>
  <si>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</si>
  <si>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</si>
  <si>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</si>
  <si>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</si>
  <si>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</si>
  <si>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</si>
  <si>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</si>
  <si>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</si>
  <si>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</si>
  <si>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</si>
  <si>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</si>
  <si>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</si>
  <si>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</si>
  <si>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</si>
  <si>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</si>
  <si>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</si>
  <si>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</si>
  <si>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</si>
  <si>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</si>
  <si>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</si>
  <si>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</si>
  <si>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</si>
  <si>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</si>
  <si>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</si>
  <si>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</si>
  <si>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</si>
  <si>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</si>
  <si>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</si>
  <si>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</si>
  <si>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</si>
  <si>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</si>
  <si>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</si>
  <si>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</si>
  <si>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</si>
  <si>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</si>
  <si>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</si>
  <si>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</si>
  <si>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</si>
  <si>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</si>
  <si>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</si>
  <si>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</si>
  <si>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</si>
  <si>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</si>
  <si>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</si>
  <si>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</si>
  <si>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</si>
  <si>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</si>
  <si>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</si>
  <si>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</si>
  <si>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</si>
  <si>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</si>
  <si>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</si>
  <si>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</si>
  <si>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</si>
  <si>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</si>
  <si>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</si>
  <si>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</si>
  <si>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</si>
  <si>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</si>
  <si>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</si>
  <si>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</si>
  <si>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</si>
  <si>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</si>
  <si>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</si>
  <si>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</si>
  <si>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</si>
  <si>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</si>
  <si>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</si>
  <si>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</si>
  <si>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</si>
  <si>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</si>
  <si>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</si>
  <si>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</si>
  <si>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</si>
  <si>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</si>
  <si>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</si>
  <si>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</si>
  <si>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</si>
  <si>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</si>
  <si>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</si>
  <si>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</si>
  <si>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</si>
  <si>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</si>
  <si>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</si>
  <si>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</si>
  <si>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</si>
  <si>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</si>
  <si>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</si>
  <si>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</si>
  <si>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</si>
  <si>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</si>
  <si>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</si>
  <si>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</si>
  <si>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</si>
  <si>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</si>
  <si>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</si>
  <si>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</si>
  <si>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</si>
  <si>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</si>
  <si>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</si>
  <si>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</si>
  <si>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</si>
  <si>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</si>
  <si>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</si>
  <si>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</si>
  <si>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</si>
  <si>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</si>
  <si>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</si>
  <si>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</si>
  <si>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</si>
  <si>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</si>
  <si>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</si>
  <si>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</si>
  <si>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</si>
  <si>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</si>
  <si>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</si>
  <si>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</si>
  <si>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</si>
  <si>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</si>
  <si>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</si>
  <si>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</si>
  <si>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</si>
  <si>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</si>
  <si>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</si>
  <si>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</si>
  <si>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</si>
  <si>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</si>
  <si>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</si>
  <si>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</si>
  <si>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</si>
  <si>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</si>
  <si>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</si>
  <si>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</si>
  <si>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</si>
  <si>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</si>
  <si>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</si>
  <si>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</si>
  <si>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</si>
  <si>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</si>
  <si>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</si>
  <si>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</si>
  <si>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</si>
  <si>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</si>
  <si>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</si>
  <si>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</si>
  <si>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</si>
  <si>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</si>
  <si>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</si>
  <si>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</si>
  <si>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</si>
  <si>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</si>
  <si>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</si>
  <si>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</si>
  <si>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</si>
  <si>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</si>
  <si>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</si>
  <si>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</si>
  <si>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</si>
  <si>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</si>
  <si>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</si>
  <si>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</si>
  <si>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</si>
  <si>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</si>
  <si>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</si>
  <si>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</si>
  <si>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</si>
  <si>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</si>
  <si>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</si>
  <si>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</si>
  <si>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</si>
  <si>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</si>
  <si>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</si>
  <si>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</si>
  <si>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</si>
  <si>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</si>
  <si>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</si>
  <si>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</si>
  <si>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</si>
  <si>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</si>
  <si>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</si>
  <si>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</si>
  <si>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</si>
  <si>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</si>
  <si>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</si>
  <si>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</si>
  <si>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</si>
  <si>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</si>
  <si>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</si>
  <si>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</si>
  <si>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</si>
  <si>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</si>
  <si>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</si>
  <si>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</si>
  <si>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</si>
  <si>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</si>
  <si>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</si>
  <si>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</si>
  <si>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</si>
  <si>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</si>
  <si>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</si>
  <si>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</si>
  <si>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</si>
  <si>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</si>
  <si>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</si>
  <si>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</si>
  <si>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</si>
  <si>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</si>
  <si>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</si>
  <si>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</si>
  <si>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</si>
  <si>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</si>
  <si>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</si>
  <si>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</si>
  <si>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</si>
  <si>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</si>
  <si>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</si>
  <si>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</si>
  <si>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</si>
  <si>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</si>
  <si>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</si>
  <si>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</si>
  <si>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</si>
  <si>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</si>
  <si>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</si>
  <si>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</si>
  <si>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</si>
  <si>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</si>
  <si>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</si>
  <si>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</si>
  <si>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</si>
  <si>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</si>
  <si>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</si>
  <si>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</si>
  <si>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</si>
  <si>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</si>
  <si>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</si>
  <si>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</si>
  <si>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</si>
  <si>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</si>
  <si>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</si>
  <si>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</si>
  <si>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</si>
  <si>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</si>
  <si>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</si>
  <si>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</si>
  <si>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</si>
  <si>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</si>
  <si>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</si>
  <si>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</si>
  <si>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</si>
  <si>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</si>
  <si>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</si>
  <si>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</si>
  <si>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</si>
  <si>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</si>
  <si>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</si>
  <si>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</si>
  <si>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</si>
  <si>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</si>
  <si>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</si>
  <si>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</si>
  <si>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</si>
  <si>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</si>
  <si>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</si>
  <si>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</si>
  <si>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</si>
  <si>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</si>
  <si>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</si>
  <si>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</si>
  <si>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</si>
  <si>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</si>
  <si>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</si>
  <si>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</si>
  <si>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</si>
  <si>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</si>
  <si>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</si>
  <si>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</si>
  <si>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</si>
  <si>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</si>
  <si>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</si>
  <si>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</si>
  <si>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</si>
  <si>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</si>
  <si>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</si>
  <si>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</si>
  <si>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</si>
  <si>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</si>
  <si>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</si>
  <si>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</si>
  <si>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</si>
  <si>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</si>
  <si>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</si>
  <si>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</si>
  <si>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</si>
  <si>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</si>
  <si>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</si>
  <si>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</si>
  <si>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</si>
  <si>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</si>
  <si>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</si>
  <si>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</si>
  <si>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</si>
  <si>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</si>
  <si>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</si>
  <si>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</si>
  <si>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</si>
  <si>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</si>
  <si>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</si>
  <si>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</si>
  <si>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</si>
  <si>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</si>
  <si>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</si>
  <si>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</si>
  <si>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</si>
  <si>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</si>
  <si>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</si>
  <si>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</si>
  <si>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</si>
  <si>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</si>
  <si>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</si>
  <si>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</si>
  <si>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</si>
  <si>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</si>
  <si>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</si>
  <si>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</si>
  <si>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</si>
  <si>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</si>
  <si>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</si>
  <si>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</si>
  <si>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</si>
  <si>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</si>
  <si>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</si>
  <si>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</si>
  <si>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</si>
  <si>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</si>
  <si>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</si>
  <si>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</si>
  <si>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</si>
  <si>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</si>
  <si>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</si>
  <si>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</si>
  <si>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</si>
  <si>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</si>
  <si>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</si>
  <si>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</si>
  <si>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</si>
  <si>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</si>
  <si>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</si>
  <si>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</si>
  <si>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</si>
  <si>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</si>
  <si>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</si>
  <si>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</si>
  <si>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</si>
  <si>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</si>
  <si>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</si>
  <si>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</si>
  <si>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</si>
  <si>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</si>
  <si>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</si>
  <si>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</si>
  <si>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</si>
  <si>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</si>
  <si>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</si>
  <si>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</si>
  <si>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</si>
  <si>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</si>
  <si>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</si>
  <si>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</si>
  <si>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</si>
  <si>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</si>
  <si>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</si>
  <si>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</si>
  <si>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</si>
  <si>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</si>
  <si>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</si>
  <si>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</si>
  <si>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</si>
  <si>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</si>
  <si>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</si>
  <si>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</si>
  <si>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</si>
  <si>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</si>
  <si>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</si>
  <si>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</si>
  <si>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</si>
  <si>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</si>
  <si>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</si>
  <si>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</si>
  <si>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</si>
  <si>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</si>
  <si>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</si>
  <si>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</si>
  <si>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</si>
  <si>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</si>
  <si>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</si>
  <si>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</si>
  <si>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</si>
  <si>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</si>
  <si>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</si>
  <si>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</si>
  <si>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</si>
  <si>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</si>
  <si>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</si>
  <si>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</si>
  <si>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</si>
  <si>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</si>
  <si>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</si>
  <si>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</si>
  <si>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</si>
  <si>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</si>
  <si>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</si>
  <si>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</si>
  <si>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</si>
  <si>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</si>
  <si>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</si>
  <si>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</si>
  <si>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</si>
  <si>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</si>
  <si>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</si>
  <si>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</si>
  <si>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</si>
  <si>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</si>
  <si>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</si>
  <si>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</si>
  <si>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</si>
  <si>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</si>
  <si>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</si>
  <si>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</si>
  <si>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</si>
  <si>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</si>
  <si>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</si>
  <si>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</si>
  <si>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</si>
  <si>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</si>
  <si>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</si>
  <si>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</si>
  <si>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</si>
  <si>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</si>
  <si>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</si>
  <si>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</si>
  <si>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</si>
  <si>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</si>
  <si>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</si>
  <si>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</si>
  <si>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</si>
  <si>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</si>
  <si>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</si>
  <si>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</si>
  <si>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</si>
  <si>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</si>
  <si>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</si>
  <si>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</si>
  <si>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</si>
  <si>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</si>
  <si>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</si>
  <si>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</si>
  <si>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</si>
  <si>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</si>
  <si>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</si>
  <si>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</si>
  <si>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</si>
  <si>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</si>
  <si>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</si>
  <si>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</si>
  <si>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</si>
  <si>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</si>
  <si>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</si>
  <si>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</si>
  <si>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</si>
  <si>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</si>
  <si>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</si>
  <si>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</si>
  <si>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</si>
  <si>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</si>
  <si>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</si>
  <si>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</si>
  <si>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</si>
  <si>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</si>
  <si>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</si>
  <si>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</si>
  <si>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</si>
  <si>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</si>
  <si>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</si>
  <si>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</si>
  <si>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</si>
  <si>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</si>
  <si>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</si>
  <si>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</si>
  <si>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</si>
  <si>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</si>
  <si>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</si>
  <si>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</si>
  <si>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</si>
  <si>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</si>
  <si>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</si>
  <si>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</si>
  <si>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</si>
  <si>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</si>
  <si>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</si>
  <si>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</si>
  <si>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</si>
  <si>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</si>
  <si>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</si>
  <si>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</si>
  <si>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</si>
  <si>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</si>
  <si>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</si>
  <si>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</si>
  <si>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</si>
  <si>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</si>
  <si>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</si>
  <si>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</si>
  <si>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</si>
  <si>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</si>
  <si>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</si>
  <si>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</si>
  <si>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</si>
  <si>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</si>
  <si>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</si>
  <si>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</si>
  <si>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</si>
  <si>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</si>
  <si>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</si>
  <si>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</si>
  <si>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</si>
  <si>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</si>
  <si>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</si>
  <si>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</si>
  <si>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</si>
  <si>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</si>
  <si>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</si>
  <si>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</si>
  <si>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</si>
  <si>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</si>
  <si>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</si>
  <si>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</si>
  <si>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</si>
  <si>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</si>
  <si>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</si>
  <si>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</si>
  <si>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</si>
  <si>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</si>
  <si>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</si>
  <si>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</si>
  <si>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</si>
  <si>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</si>
  <si>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</si>
  <si>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</si>
  <si>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</si>
  <si>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</si>
  <si>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</si>
  <si>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</si>
  <si>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</si>
  <si>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</si>
  <si>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</si>
  <si>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</si>
  <si>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</si>
  <si>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</si>
  <si>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</si>
  <si>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</si>
  <si>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</si>
  <si>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</si>
  <si>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</si>
  <si>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</si>
  <si>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</si>
  <si>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</si>
  <si>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</si>
  <si>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</si>
  <si>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</si>
  <si>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</si>
  <si>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</si>
  <si>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</si>
  <si>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</si>
  <si>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</si>
  <si>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</si>
  <si>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</si>
  <si>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</si>
  <si>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</si>
  <si>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</si>
  <si>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</si>
  <si>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</si>
  <si>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</si>
  <si>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</si>
  <si>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</si>
  <si>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</si>
  <si>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</si>
  <si>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</si>
  <si>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</si>
  <si>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</si>
  <si>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</si>
  <si>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</si>
  <si>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</si>
  <si>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</si>
  <si>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</si>
  <si>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</si>
  <si>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</si>
  <si>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</si>
  <si>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</si>
  <si>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</si>
  <si>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</si>
  <si>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</si>
  <si>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</si>
  <si>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</si>
  <si>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</si>
  <si>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</si>
  <si>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</si>
  <si>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</si>
  <si>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</si>
  <si>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</si>
  <si>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</si>
  <si>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</si>
  <si>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</si>
  <si>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</si>
  <si>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</si>
  <si>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</si>
  <si>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</si>
  <si>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</si>
  <si>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</si>
  <si>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</si>
  <si>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</si>
  <si>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</si>
  <si>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</si>
  <si>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</si>
  <si>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</si>
  <si>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</si>
  <si>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</si>
  <si>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</si>
  <si>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</si>
  <si>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</si>
  <si>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</si>
  <si>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</si>
  <si>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</si>
  <si>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</si>
  <si>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</si>
  <si>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</si>
  <si>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</si>
  <si>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</si>
  <si>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</si>
  <si>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</si>
  <si>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</si>
  <si>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</si>
  <si>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</si>
  <si>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</si>
  <si>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</si>
  <si>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</si>
  <si>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</si>
  <si>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</si>
  <si>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</si>
  <si>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</si>
  <si>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</si>
  <si>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</si>
  <si>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</si>
  <si>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</si>
  <si>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</si>
  <si>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</si>
  <si>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</si>
  <si>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</si>
  <si>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</si>
  <si>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</si>
  <si>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</si>
  <si>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</si>
  <si>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</si>
  <si>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</si>
  <si>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</si>
  <si>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</si>
  <si>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</si>
  <si>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</si>
  <si>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</si>
  <si>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</si>
  <si>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</si>
  <si>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</si>
  <si>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</si>
  <si>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</si>
  <si>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</si>
  <si>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</si>
  <si>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</si>
  <si>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</si>
  <si>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</si>
  <si>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</si>
  <si>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</si>
  <si>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</si>
  <si>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</si>
  <si>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</si>
  <si>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</si>
  <si>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</si>
  <si>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</si>
  <si>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</si>
  <si>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</si>
  <si>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</si>
  <si>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</si>
  <si>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</si>
  <si>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</si>
  <si>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</si>
  <si>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</si>
  <si>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</si>
  <si>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</si>
  <si>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</si>
  <si>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</si>
  <si>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</si>
  <si>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</si>
  <si>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</si>
  <si>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</si>
  <si>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</si>
  <si>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</si>
  <si>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</si>
  <si>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</si>
  <si>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</si>
  <si>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</si>
  <si>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</si>
  <si>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</si>
  <si>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</si>
  <si>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</si>
  <si>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</si>
  <si>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</si>
  <si>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</si>
  <si>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</si>
  <si>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</si>
  <si>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</si>
  <si>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</si>
  <si>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</si>
  <si>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</si>
  <si>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</si>
  <si>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</si>
  <si>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</si>
  <si>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</si>
  <si>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</si>
  <si>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</si>
  <si>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</si>
  <si>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</si>
  <si>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</si>
  <si>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</si>
  <si>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</si>
  <si>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</si>
  <si>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</si>
  <si>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</si>
  <si>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</si>
  <si>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</si>
  <si>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</si>
  <si>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</si>
  <si>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</si>
  <si>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</si>
  <si>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</si>
  <si>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</si>
  <si>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</si>
  <si>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</si>
  <si>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</si>
  <si>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</si>
  <si>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</si>
  <si>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</si>
  <si>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</si>
  <si>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</si>
  <si>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</si>
  <si>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</si>
  <si>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</si>
  <si>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</si>
  <si>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</si>
  <si>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</si>
  <si>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</si>
  <si>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</si>
  <si>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</si>
  <si>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</si>
  <si>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</si>
  <si>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</si>
  <si>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</si>
  <si>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</si>
  <si>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</si>
  <si>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</si>
  <si>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</si>
  <si>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</si>
  <si>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</si>
  <si>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</si>
  <si>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</si>
  <si>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</si>
  <si>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</si>
  <si>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</si>
  <si>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</si>
  <si>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</si>
  <si>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</si>
  <si>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</si>
  <si>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</si>
  <si>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</si>
  <si>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</si>
  <si>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</si>
  <si>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</si>
  <si>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</si>
  <si>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</si>
  <si>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</si>
  <si>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</si>
  <si>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</si>
  <si>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</si>
  <si>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</si>
  <si>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</si>
  <si>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</si>
  <si>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</si>
  <si>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</si>
  <si>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</si>
  <si>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</si>
  <si>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</si>
  <si>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</si>
  <si>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</si>
  <si>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</si>
  <si>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</si>
  <si>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</si>
  <si>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</si>
  <si>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</si>
  <si>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</si>
  <si>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</si>
  <si>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</si>
  <si>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</si>
  <si>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</si>
  <si>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</si>
  <si>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</si>
  <si>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</si>
  <si>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</si>
  <si>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</si>
  <si>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</si>
  <si>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</si>
  <si>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</si>
  <si>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</si>
  <si>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</si>
  <si>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</si>
  <si>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</si>
  <si>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</si>
  <si>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</si>
  <si>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</si>
  <si>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</si>
  <si>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</si>
  <si>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</si>
  <si>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</si>
  <si>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</si>
  <si>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</si>
  <si>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</si>
  <si>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</si>
  <si>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</si>
  <si>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</si>
  <si>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</si>
  <si>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</si>
  <si>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</si>
  <si>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</si>
  <si>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</si>
  <si>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</si>
  <si>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</si>
  <si>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</si>
  <si>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</si>
  <si>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</si>
  <si>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</si>
  <si>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</si>
  <si>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</si>
  <si>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</si>
  <si>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</si>
  <si>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</si>
  <si>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</si>
  <si>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</si>
  <si>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</si>
  <si>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</si>
  <si>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</si>
  <si>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</si>
  <si>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</si>
  <si>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</si>
  <si>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</si>
  <si>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</si>
  <si>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</si>
  <si>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</si>
  <si>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</si>
  <si>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</si>
  <si>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</si>
  <si>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</si>
  <si>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</si>
  <si>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</si>
  <si>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</si>
  <si>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</si>
  <si>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</si>
  <si>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</si>
  <si>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</si>
  <si>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</si>
  <si>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</si>
  <si>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</si>
  <si>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</si>
  <si>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</si>
  <si>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</si>
  <si>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</si>
  <si>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</si>
  <si>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</si>
  <si>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</si>
  <si>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</si>
  <si>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</si>
  <si>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</si>
  <si>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</si>
  <si>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</si>
  <si>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</si>
  <si>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</si>
  <si>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</si>
  <si>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</si>
  <si>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</si>
  <si>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</si>
  <si>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</si>
  <si>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</si>
  <si>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</si>
  <si>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</si>
  <si>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</si>
  <si>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</si>
  <si>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</si>
  <si>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</si>
  <si>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</si>
  <si>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</si>
  <si>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</si>
  <si>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</si>
  <si>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</si>
  <si>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</si>
  <si>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</si>
  <si>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</si>
  <si>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</si>
  <si>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</si>
  <si>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</si>
  <si>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</si>
  <si>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</si>
  <si>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</si>
  <si>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</si>
  <si>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</si>
  <si>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</si>
  <si>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</si>
  <si>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</si>
  <si>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</si>
  <si>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</si>
  <si>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</si>
  <si>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</si>
  <si>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</si>
  <si>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</si>
  <si>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</si>
  <si>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</si>
  <si>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</si>
  <si>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</si>
  <si>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</si>
  <si>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</si>
  <si>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</si>
  <si>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</si>
  <si>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</si>
  <si>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</si>
  <si>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</si>
  <si>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</si>
  <si>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</si>
  <si>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</si>
  <si>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</si>
  <si>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</si>
  <si>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</si>
  <si>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</si>
  <si>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</si>
  <si>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</si>
  <si>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</si>
  <si>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</si>
  <si>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</si>
  <si>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</si>
  <si>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</si>
  <si>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</si>
  <si>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</si>
  <si>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</si>
  <si>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</si>
  <si>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</si>
  <si>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</si>
  <si>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</si>
  <si>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</si>
  <si>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</si>
  <si>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</si>
  <si>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</si>
  <si>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</si>
  <si>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</si>
  <si>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</si>
  <si>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</si>
  <si>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</si>
  <si>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</si>
  <si>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</si>
  <si>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</si>
  <si>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</si>
  <si>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</si>
  <si>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</si>
  <si>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</si>
  <si>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</si>
  <si>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</si>
  <si>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</si>
  <si>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</si>
  <si>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</si>
  <si>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</si>
  <si>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</si>
  <si>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</si>
  <si>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</si>
  <si>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</si>
  <si>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</si>
  <si>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</si>
  <si>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</si>
  <si>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</si>
  <si>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</si>
  <si>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</si>
  <si>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</si>
  <si>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</si>
  <si>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</si>
  <si>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</si>
  <si>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</si>
  <si>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</si>
  <si>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</si>
  <si>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</si>
  <si>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</si>
  <si>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</si>
  <si>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</si>
  <si>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</si>
  <si>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</si>
  <si>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</si>
  <si>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</si>
  <si>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</si>
  <si>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</si>
  <si>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</si>
  <si>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</si>
  <si>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</si>
  <si>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</si>
  <si>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</si>
  <si>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</si>
  <si>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</si>
  <si>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</si>
  <si>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</si>
  <si>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</si>
  <si>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</si>
  <si>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</si>
  <si>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</si>
  <si>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</si>
  <si>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</si>
  <si>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</si>
  <si>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</si>
  <si>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</si>
  <si>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</si>
  <si>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</si>
  <si>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</si>
  <si>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</si>
  <si>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</si>
  <si>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</si>
  <si>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</si>
  <si>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</si>
  <si>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</si>
  <si>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</si>
  <si>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</si>
  <si>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</si>
  <si>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</si>
  <si>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</si>
  <si>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</si>
  <si>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</si>
  <si>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</si>
  <si>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</si>
  <si>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</si>
  <si>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</si>
  <si>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</si>
  <si>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</si>
  <si>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</si>
  <si>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</si>
  <si>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</si>
  <si>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</si>
  <si>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</si>
  <si>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</si>
  <si>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</si>
  <si>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</si>
  <si>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</si>
  <si>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</si>
  <si>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</si>
  <si>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</si>
  <si>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</si>
  <si>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</si>
  <si>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</si>
  <si>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</si>
  <si>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</si>
  <si>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</si>
  <si>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</si>
  <si>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</si>
  <si>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</si>
  <si>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</si>
  <si>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</si>
  <si>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</si>
  <si>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</si>
  <si>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</si>
  <si>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</si>
  <si>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</si>
  <si>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</si>
  <si>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</si>
  <si>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</si>
  <si>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</si>
  <si>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</si>
  <si>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</si>
  <si>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</si>
  <si>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</si>
  <si>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</si>
  <si>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</si>
  <si>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</si>
  <si>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</si>
  <si>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</si>
  <si>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</si>
  <si>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</si>
  <si>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</si>
  <si>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</si>
  <si>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</si>
  <si>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</si>
  <si>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</si>
  <si>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</si>
  <si>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</si>
  <si>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</si>
  <si>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</si>
  <si>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</si>
  <si>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</si>
  <si>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</si>
  <si>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</si>
  <si>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</si>
  <si>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</si>
  <si>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</si>
  <si>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</si>
  <si>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</si>
  <si>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</si>
  <si>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</si>
  <si>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</si>
  <si>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</si>
  <si>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</si>
  <si>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</si>
  <si>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</si>
  <si>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</si>
  <si>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</si>
  <si>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</si>
  <si>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</si>
  <si>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</si>
  <si>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</si>
  <si>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</si>
  <si>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</si>
  <si>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</si>
  <si>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</si>
  <si>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</si>
  <si>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</si>
  <si>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</si>
  <si>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</si>
  <si>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</si>
  <si>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</si>
  <si>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</si>
  <si>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</si>
  <si>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</si>
  <si>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</si>
  <si>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</si>
  <si>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</si>
  <si>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</si>
  <si>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</si>
  <si>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</si>
  <si>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</si>
  <si>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</si>
  <si>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</si>
  <si>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</si>
  <si>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</si>
  <si>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</si>
  <si>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</si>
  <si>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</si>
  <si>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</si>
  <si>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</si>
  <si>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</si>
  <si>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</si>
  <si>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</si>
  <si>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</si>
  <si>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</si>
  <si>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</si>
  <si>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</si>
  <si>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</si>
  <si>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</si>
  <si>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</si>
  <si>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</si>
  <si>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</si>
  <si>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</si>
  <si>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</si>
  <si>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</si>
  <si>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</si>
  <si>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</si>
  <si>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</si>
  <si>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</si>
  <si>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</si>
  <si>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</si>
  <si>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</si>
  <si>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</si>
  <si>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</si>
  <si>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</si>
  <si>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</si>
  <si>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</si>
  <si>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</si>
  <si>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</si>
  <si>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</si>
  <si>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</si>
  <si>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</si>
  <si>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</si>
  <si>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</si>
  <si>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</si>
  <si>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</si>
  <si>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</si>
  <si>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</si>
  <si>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</si>
  <si>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</si>
  <si>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</si>
  <si>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</si>
  <si>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</si>
  <si>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</si>
  <si>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</si>
  <si>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</si>
  <si>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</si>
  <si>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</si>
  <si>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</si>
  <si>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</si>
  <si>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</si>
  <si>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</si>
  <si>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</si>
  <si>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</si>
  <si>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</si>
  <si>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</si>
  <si>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</si>
  <si>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</si>
  <si>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</si>
  <si>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</si>
  <si>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</si>
  <si>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</si>
  <si>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</si>
  <si>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</si>
  <si>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</si>
  <si>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</si>
  <si>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</si>
  <si>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</si>
  <si>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</si>
  <si>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</si>
  <si>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</si>
  <si>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</si>
  <si>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</si>
  <si>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</si>
  <si>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</si>
  <si>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</si>
  <si>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</si>
  <si>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</si>
  <si>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</si>
  <si>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</si>
  <si>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</si>
  <si>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</si>
  <si>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</si>
  <si>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</si>
  <si>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</si>
  <si>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</si>
  <si>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</si>
  <si>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</si>
  <si>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</si>
  <si>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</si>
  <si>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</si>
  <si>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</si>
  <si>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</si>
  <si>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</si>
  <si>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</si>
  <si>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</si>
  <si>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</si>
  <si>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</si>
  <si>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</si>
  <si>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</si>
  <si>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</si>
  <si>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</si>
  <si>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</si>
  <si>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</si>
  <si>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</si>
  <si>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</si>
  <si>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</si>
  <si>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</si>
  <si>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</si>
  <si>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</si>
  <si>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</si>
  <si>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</si>
  <si>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</si>
  <si>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</si>
  <si>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</si>
  <si>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</si>
  <si>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</si>
  <si>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</si>
  <si>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</si>
  <si>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</si>
  <si>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</si>
  <si>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</si>
  <si>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</si>
  <si>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</si>
  <si>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</si>
  <si>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</si>
  <si>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</si>
  <si>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</si>
  <si>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</si>
  <si>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</si>
  <si>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</si>
  <si>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</si>
  <si>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</si>
  <si>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</si>
  <si>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</si>
  <si>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</si>
  <si>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</si>
  <si>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</si>
  <si>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</si>
  <si>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</si>
  <si>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</si>
  <si>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</si>
  <si>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</si>
  <si>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</si>
  <si>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</si>
  <si>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</si>
  <si>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</si>
  <si>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</si>
  <si>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</si>
  <si>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</si>
  <si>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</si>
  <si>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</si>
  <si>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</si>
  <si>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</si>
  <si>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</si>
  <si>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</si>
  <si>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</si>
  <si>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</si>
  <si>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</si>
  <si>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</si>
  <si>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</si>
  <si>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</si>
  <si>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</si>
  <si>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</si>
  <si>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</si>
  <si>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</si>
  <si>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</si>
  <si>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</si>
  <si>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</si>
  <si>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</si>
  <si>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</si>
  <si>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</si>
  <si>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</si>
  <si>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</si>
  <si>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</si>
  <si>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</si>
  <si>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</si>
  <si>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</si>
  <si>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</si>
  <si>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</si>
  <si>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</si>
  <si>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</si>
  <si>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</si>
  <si>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</si>
  <si>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</si>
  <si>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</si>
  <si>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</si>
  <si>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</si>
  <si>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</si>
  <si>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</si>
  <si>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</si>
  <si>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</si>
  <si>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</si>
  <si>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</si>
  <si>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</si>
  <si>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</si>
  <si>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</si>
  <si>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</si>
  <si>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</si>
  <si>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</si>
  <si>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</si>
  <si>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</si>
  <si>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</si>
  <si>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</si>
  <si>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</si>
  <si>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</si>
  <si>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</si>
  <si>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</si>
  <si>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</si>
  <si>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</si>
  <si>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</si>
  <si>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</si>
  <si>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</si>
  <si>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</si>
  <si>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</si>
  <si>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</si>
  <si>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</si>
  <si>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</si>
  <si>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</si>
  <si>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</si>
  <si>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</si>
  <si>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</si>
  <si>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</si>
  <si>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</si>
  <si>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</si>
  <si>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</si>
  <si>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</si>
  <si>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</si>
  <si>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</si>
  <si>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</si>
  <si>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</si>
  <si>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</si>
  <si>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</si>
  <si>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</si>
  <si>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</si>
  <si>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</si>
  <si>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</si>
  <si>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</si>
  <si>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</si>
  <si>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</si>
  <si>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</si>
  <si>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</si>
  <si>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</si>
  <si>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</si>
  <si>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</si>
  <si>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</si>
  <si>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</si>
  <si>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</si>
  <si>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</si>
  <si>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</si>
  <si>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</si>
  <si>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</si>
  <si>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</si>
  <si>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</si>
  <si>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</si>
  <si>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</si>
  <si>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</si>
  <si>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</si>
  <si>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</si>
  <si>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</si>
  <si>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</si>
  <si>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</si>
  <si>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</si>
  <si>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</si>
  <si>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</si>
  <si>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</si>
  <si>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</si>
  <si>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</si>
  <si>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</si>
  <si>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</si>
  <si>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</si>
  <si>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</si>
  <si>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</si>
  <si>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</si>
  <si>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</si>
  <si>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</si>
  <si>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</si>
  <si>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</si>
  <si>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</si>
  <si>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</si>
  <si>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</si>
  <si>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</si>
  <si>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</si>
  <si>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</si>
  <si>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</si>
  <si>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</si>
  <si>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</si>
  <si>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</si>
  <si>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</si>
  <si>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</si>
  <si>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</si>
  <si>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</si>
  <si>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</si>
  <si>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</si>
  <si>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</si>
  <si>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</si>
  <si>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</si>
  <si>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</si>
  <si>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</si>
  <si>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</si>
  <si>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</si>
  <si>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</si>
  <si>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</si>
  <si>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</si>
  <si>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</si>
  <si>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</si>
  <si>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</si>
  <si>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</si>
  <si>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</si>
  <si>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</si>
  <si>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</si>
  <si>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</si>
  <si>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</si>
  <si>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</si>
  <si>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</si>
  <si>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</si>
  <si>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</si>
  <si>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</si>
  <si>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</si>
  <si>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</si>
  <si>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</si>
  <si>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</si>
  <si>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</si>
  <si>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</si>
  <si>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</si>
  <si>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</si>
  <si>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</si>
  <si>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</si>
  <si>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</si>
  <si>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</si>
  <si>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</si>
  <si>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</si>
  <si>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</si>
  <si>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</si>
  <si>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</si>
  <si>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</si>
  <si>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</si>
  <si>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</si>
  <si>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</si>
  <si>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</si>
  <si>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</si>
  <si>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</si>
  <si>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</si>
  <si>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</si>
  <si>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</si>
  <si>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</si>
  <si>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</si>
  <si>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</si>
  <si>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</si>
  <si>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</si>
  <si>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</si>
  <si>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</si>
  <si>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</si>
  <si>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</si>
  <si>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</si>
  <si>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</si>
  <si>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</si>
  <si>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</si>
  <si>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</si>
  <si>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</si>
  <si>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</si>
  <si>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</si>
  <si>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</si>
  <si>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</si>
  <si>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</si>
  <si>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</si>
  <si>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</si>
  <si>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</si>
  <si>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</si>
  <si>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</si>
  <si>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</si>
  <si>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</si>
  <si>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</si>
  <si>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</si>
  <si>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</si>
  <si>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</si>
  <si>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</si>
  <si>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</si>
  <si>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</si>
  <si>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</si>
  <si>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</si>
  <si>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</si>
  <si>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</si>
  <si>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</si>
  <si>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</si>
  <si>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</si>
  <si>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</si>
  <si>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</si>
  <si>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</si>
  <si>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</si>
  <si>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</si>
  <si>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</si>
  <si>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</si>
  <si>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</si>
  <si>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</si>
  <si>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</si>
  <si>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</si>
  <si>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</si>
  <si>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</si>
  <si>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</si>
  <si>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</si>
  <si>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</si>
  <si>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</si>
  <si>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</si>
  <si>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</si>
  <si>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</si>
  <si>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</si>
  <si>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</si>
  <si>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</si>
  <si>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</si>
  <si>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</si>
  <si>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</si>
  <si>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</si>
  <si>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</si>
  <si>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</si>
  <si>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</si>
  <si>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</si>
  <si>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</si>
  <si>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</si>
  <si>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</si>
  <si>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</si>
  <si>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</si>
  <si>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</si>
  <si>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</si>
  <si>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</si>
  <si>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</si>
  <si>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</si>
  <si>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</si>
  <si>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</si>
  <si>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</si>
  <si>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</si>
  <si>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</si>
  <si>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</si>
  <si>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</si>
  <si>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</si>
  <si>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</si>
  <si>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</si>
  <si>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</si>
  <si>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</si>
  <si>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</si>
  <si>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</si>
  <si>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</si>
  <si>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</si>
  <si>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</si>
  <si>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</si>
  <si>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</si>
  <si>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</si>
  <si>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</si>
  <si>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</si>
  <si>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</si>
  <si>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</si>
  <si>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</si>
  <si>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</si>
  <si>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</si>
  <si>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</si>
  <si>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</si>
  <si>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</si>
  <si>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</si>
  <si>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</si>
  <si>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</si>
  <si>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</si>
  <si>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</si>
  <si>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</si>
  <si>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</si>
  <si>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</si>
  <si>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</si>
  <si>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</si>
  <si>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</si>
  <si>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</si>
  <si>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</si>
  <si>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</si>
  <si>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</si>
  <si>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</si>
  <si>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</si>
  <si>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</si>
  <si>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</si>
  <si>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</si>
  <si>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</si>
  <si>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</si>
  <si>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</si>
  <si>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</si>
  <si>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</si>
  <si>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</si>
  <si>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</si>
  <si>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</si>
  <si>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</si>
  <si>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</si>
  <si>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</si>
  <si>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</si>
  <si>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</si>
  <si>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</si>
  <si>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</si>
  <si>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</si>
  <si>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</si>
  <si>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</si>
  <si>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</si>
  <si>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</si>
  <si>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</si>
  <si>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</si>
  <si>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</si>
  <si>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</si>
  <si>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</si>
  <si>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</si>
  <si>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</si>
  <si>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</si>
  <si>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</si>
  <si>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</si>
  <si>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</si>
  <si>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</si>
  <si>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</si>
  <si>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</si>
  <si>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</si>
  <si>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</si>
  <si>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</si>
  <si>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</si>
  <si>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</si>
  <si>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</si>
  <si>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</si>
  <si>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</si>
  <si>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</si>
  <si>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</si>
  <si>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</si>
  <si>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</si>
  <si>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</si>
  <si>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</si>
  <si>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</si>
  <si>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</si>
  <si>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</si>
  <si>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</si>
  <si>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</si>
  <si>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</si>
  <si>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</si>
  <si>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</si>
  <si>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</si>
  <si>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</si>
  <si>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</si>
  <si>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</si>
  <si>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</si>
  <si>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</si>
  <si>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</si>
  <si>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</si>
  <si>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</si>
  <si>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</si>
  <si>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</si>
  <si>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</si>
  <si>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</si>
  <si>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</si>
  <si>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</si>
  <si>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</si>
  <si>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</si>
  <si>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</si>
  <si>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</si>
  <si>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</si>
  <si>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</si>
  <si>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</si>
  <si>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</si>
  <si>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</si>
  <si>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</si>
  <si>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</si>
  <si>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</si>
  <si>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</si>
  <si>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</si>
  <si>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</si>
  <si>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</si>
  <si>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</si>
  <si>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</si>
  <si>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</si>
  <si>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</si>
  <si>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</si>
  <si>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</si>
  <si>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</si>
  <si>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</si>
  <si>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</si>
  <si>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</si>
  <si>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</si>
  <si>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</si>
  <si>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</si>
  <si>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</si>
  <si>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</si>
  <si>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</si>
  <si>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</si>
  <si>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</si>
  <si>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</si>
  <si>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</si>
  <si>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</si>
  <si>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</si>
  <si>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</si>
  <si>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</si>
  <si>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</si>
  <si>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</si>
  <si>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</si>
  <si>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</si>
  <si>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</si>
  <si>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</si>
  <si>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</si>
  <si>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</si>
  <si>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</si>
  <si>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</si>
  <si>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</si>
  <si>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</si>
  <si>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</si>
  <si>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</si>
  <si>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</si>
  <si>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</si>
  <si>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</si>
  <si>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</si>
  <si>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</si>
  <si>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</si>
  <si>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</si>
  <si>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</si>
  <si>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</si>
  <si>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</si>
  <si>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</si>
  <si>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</si>
  <si>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</si>
  <si>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</si>
  <si>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</si>
  <si>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</si>
  <si>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</si>
  <si>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</si>
  <si>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</si>
  <si>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</si>
  <si>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</si>
  <si>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</si>
  <si>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</si>
  <si>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</si>
  <si>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</si>
  <si>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</si>
  <si>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</si>
  <si>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</si>
  <si>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</si>
  <si>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</si>
  <si>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</si>
  <si>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</si>
  <si>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</si>
  <si>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</si>
  <si>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</si>
  <si>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</si>
  <si>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</si>
  <si>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</si>
  <si>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</si>
  <si>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</si>
  <si>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</si>
  <si>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</si>
  <si>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</si>
  <si>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</si>
  <si>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</si>
  <si>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</si>
  <si>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</si>
  <si>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</si>
  <si>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</si>
  <si>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</si>
  <si>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</si>
  <si>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</si>
  <si>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</si>
  <si>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</si>
  <si>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</si>
  <si>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</si>
  <si>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</si>
  <si>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</si>
  <si>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</si>
  <si>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</si>
  <si>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</si>
  <si>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</si>
  <si>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</si>
  <si>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</si>
  <si>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</si>
  <si>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</si>
  <si>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</si>
  <si>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</si>
  <si>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</si>
  <si>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</si>
  <si>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</si>
  <si>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</si>
  <si>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</si>
  <si>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</si>
  <si>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</si>
  <si>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</si>
  <si>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</si>
  <si>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</si>
  <si>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</si>
  <si>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</si>
  <si>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</si>
  <si>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</si>
  <si>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</si>
  <si>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</si>
  <si>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</si>
  <si>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</si>
  <si>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</si>
  <si>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</si>
  <si>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</si>
  <si>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</si>
  <si>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</si>
  <si>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</si>
  <si>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</si>
  <si>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</si>
  <si>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</si>
  <si>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</si>
  <si>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</si>
  <si>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</si>
  <si>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</si>
  <si>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</si>
  <si>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</si>
  <si>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</si>
  <si>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</si>
  <si>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</si>
  <si>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</si>
  <si>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</si>
  <si>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</si>
  <si>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</si>
  <si>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</si>
  <si>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</si>
  <si>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</si>
  <si>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</si>
  <si>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</si>
  <si>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</si>
  <si>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</si>
  <si>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</si>
  <si>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</si>
  <si>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</si>
  <si>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</si>
  <si>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</si>
  <si>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</si>
  <si>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</si>
  <si>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</si>
  <si>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</si>
  <si>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</si>
  <si>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</si>
  <si>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</si>
  <si>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</si>
  <si>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</si>
  <si>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</si>
  <si>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</si>
  <si>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</si>
  <si>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</si>
  <si>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</si>
  <si>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</si>
  <si>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</si>
  <si>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</si>
  <si>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</si>
  <si>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</si>
  <si>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</si>
  <si>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</si>
  <si>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</si>
  <si>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</si>
  <si>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</si>
  <si>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</si>
  <si>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</si>
  <si>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</si>
  <si>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</si>
  <si>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</si>
  <si>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</si>
  <si>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</si>
  <si>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</si>
  <si>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</si>
  <si>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</si>
  <si>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</si>
  <si>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</si>
  <si>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</si>
  <si>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</si>
  <si>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</si>
  <si>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</si>
  <si>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</si>
  <si>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</si>
  <si>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</si>
  <si>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</si>
  <si>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</si>
  <si>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</si>
  <si>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</si>
  <si>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</si>
  <si>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</si>
  <si>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</si>
  <si>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</si>
  <si>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</si>
  <si>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</si>
  <si>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</si>
  <si>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</si>
  <si>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</si>
  <si>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</si>
  <si>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</si>
  <si>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</si>
  <si>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</si>
  <si>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</si>
  <si>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</si>
  <si>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</si>
  <si>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</si>
  <si>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</si>
  <si>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</si>
  <si>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</si>
  <si>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</si>
  <si>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</si>
  <si>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</si>
  <si>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</si>
  <si>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</si>
  <si>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</si>
  <si>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</si>
  <si>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</si>
  <si>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</si>
  <si>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</si>
  <si>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</si>
  <si>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</si>
  <si>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</si>
  <si>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</si>
  <si>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</si>
  <si>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</si>
  <si>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</si>
  <si>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</si>
  <si>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</si>
  <si>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</si>
  <si>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</si>
  <si>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</si>
  <si>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</si>
  <si>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</si>
  <si>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</si>
  <si>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</si>
  <si>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</si>
  <si>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</si>
  <si>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</si>
  <si>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</si>
  <si>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</si>
  <si>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</si>
  <si>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</si>
  <si>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</si>
  <si>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</si>
  <si>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</si>
  <si>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</si>
  <si>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</si>
  <si>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</si>
  <si>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</si>
  <si>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</si>
  <si>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</si>
  <si>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</si>
  <si>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</si>
  <si>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</si>
  <si>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</si>
  <si>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</si>
  <si>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</si>
  <si>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</si>
  <si>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</si>
  <si>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</si>
  <si>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</si>
  <si>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</si>
  <si>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</si>
  <si>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</si>
  <si>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</si>
  <si>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</si>
  <si>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</si>
  <si>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</si>
  <si>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</si>
  <si>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</si>
  <si>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</si>
  <si>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</si>
  <si>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</si>
  <si>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</si>
  <si>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</si>
  <si>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</si>
  <si>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</si>
  <si>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</si>
  <si>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</si>
  <si>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</si>
  <si>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</si>
  <si>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</si>
  <si>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</si>
  <si>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</si>
  <si>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</si>
  <si>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</si>
  <si>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</si>
  <si>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</si>
  <si>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</si>
  <si>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</si>
  <si>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</si>
  <si>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</si>
  <si>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</si>
  <si>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</si>
  <si>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</si>
  <si>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</si>
  <si>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</si>
  <si>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</si>
  <si>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</si>
  <si>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</si>
  <si>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</si>
  <si>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</si>
  <si>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</si>
  <si>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</si>
  <si>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</si>
  <si>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</si>
  <si>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</si>
  <si>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</si>
  <si>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</si>
  <si>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</si>
  <si>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</si>
  <si>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</si>
  <si>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</si>
  <si>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</si>
  <si>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</si>
  <si>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</si>
  <si>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</si>
  <si>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</si>
  <si>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</si>
  <si>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</si>
  <si>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</si>
  <si>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</si>
  <si>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</si>
  <si>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</si>
  <si>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</si>
  <si>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</si>
  <si>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</si>
  <si>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</si>
  <si>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</si>
  <si>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</si>
  <si>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</si>
  <si>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</si>
  <si>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</si>
  <si>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</si>
  <si>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</si>
  <si>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</si>
  <si>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</si>
  <si>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</si>
  <si>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</si>
  <si>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</si>
  <si>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</si>
  <si>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</si>
  <si>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</si>
  <si>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</si>
  <si>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</si>
  <si>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</si>
  <si>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</si>
  <si>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</si>
  <si>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</si>
  <si>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</si>
  <si>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</si>
  <si>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</si>
  <si>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</si>
  <si>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</si>
  <si>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</si>
  <si>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</si>
  <si>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</si>
  <si>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</si>
  <si>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</si>
  <si>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</si>
  <si>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</si>
  <si>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</si>
  <si>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</si>
  <si>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</si>
  <si>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</si>
  <si>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</si>
  <si>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</si>
  <si>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</si>
  <si>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</si>
  <si>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</si>
  <si>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</si>
  <si>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</si>
  <si>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</si>
  <si>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</si>
  <si>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</si>
  <si>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</si>
  <si>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</si>
  <si>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</si>
  <si>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</si>
  <si>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</si>
  <si>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</si>
  <si>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</si>
  <si>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</si>
  <si>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</si>
  <si>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</si>
  <si>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</si>
  <si>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</si>
  <si>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</si>
  <si>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</si>
  <si>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</si>
  <si>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</si>
  <si>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</si>
  <si>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</si>
  <si>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</si>
  <si>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</si>
  <si>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</si>
  <si>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</si>
  <si>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</si>
  <si>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</si>
  <si>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</si>
  <si>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</si>
  <si>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</si>
  <si>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</si>
  <si>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</si>
  <si>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</si>
  <si>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</si>
  <si>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</si>
  <si>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</si>
  <si>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</si>
  <si>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</si>
  <si>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</si>
  <si>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</si>
  <si>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</si>
  <si>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</si>
  <si>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</si>
  <si>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</si>
  <si>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</si>
  <si>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</si>
  <si>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</si>
  <si>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</si>
  <si>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</si>
  <si>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</si>
  <si>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</si>
  <si>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</si>
  <si>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</si>
  <si>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</si>
  <si>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</si>
  <si>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</si>
  <si>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</si>
  <si>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</si>
  <si>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</si>
  <si>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</si>
  <si>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</si>
  <si>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</si>
  <si>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</si>
  <si>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</si>
  <si>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</si>
  <si>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</si>
  <si>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</si>
  <si>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</si>
  <si>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</si>
  <si>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</si>
  <si>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</si>
  <si>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</si>
  <si>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</si>
  <si>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</si>
  <si>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</si>
  <si>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</si>
  <si>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</si>
  <si>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</si>
  <si>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</si>
  <si>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</si>
  <si>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</si>
  <si>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</si>
  <si>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</si>
  <si>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</si>
  <si>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</si>
  <si>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</si>
  <si>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</si>
  <si>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</si>
  <si>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</si>
  <si>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</si>
  <si>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</si>
  <si>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</si>
  <si>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</si>
  <si>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</si>
  <si>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</si>
  <si>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</si>
  <si>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</si>
  <si>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</si>
  <si>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</si>
  <si>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</si>
  <si>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</si>
  <si>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</si>
  <si>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</si>
  <si>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</si>
  <si>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</si>
  <si>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</si>
  <si>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</si>
  <si>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</si>
  <si>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</si>
  <si>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</si>
  <si>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</si>
  <si>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</si>
  <si>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</si>
  <si>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</si>
  <si>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</si>
  <si>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</si>
  <si>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</si>
  <si>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</si>
  <si>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</si>
  <si>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</si>
  <si>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</si>
  <si>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</si>
  <si>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</si>
  <si>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</si>
  <si>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</si>
  <si>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</si>
  <si>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</si>
  <si>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</si>
  <si>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</si>
  <si>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</si>
  <si>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</si>
  <si>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</si>
  <si>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</si>
  <si>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</si>
  <si>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</si>
  <si>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</si>
  <si>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</si>
  <si>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</si>
  <si>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</si>
  <si>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</si>
  <si>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</si>
  <si>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</si>
  <si>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</si>
  <si>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</si>
  <si>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</si>
  <si>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</si>
  <si>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</si>
  <si>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</si>
  <si>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</si>
  <si>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</si>
  <si>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</si>
  <si>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</si>
  <si>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</si>
  <si>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</si>
  <si>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</si>
  <si>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</si>
  <si>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</si>
  <si>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</si>
  <si>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</si>
  <si>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</si>
  <si>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</si>
  <si>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</si>
  <si>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</si>
  <si>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</si>
  <si>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</si>
  <si>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</si>
  <si>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</si>
  <si>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</si>
  <si>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</si>
  <si>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</si>
  <si>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</si>
  <si>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</si>
  <si>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</si>
  <si>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</si>
  <si>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</si>
  <si>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</si>
  <si>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</si>
  <si>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</si>
  <si>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</si>
  <si>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</si>
  <si>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</si>
  <si>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</si>
  <si>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</si>
  <si>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</si>
  <si>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</si>
  <si>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</si>
  <si>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</si>
  <si>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</si>
  <si>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</si>
  <si>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</si>
  <si>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</si>
  <si>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</si>
  <si>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</si>
  <si>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</si>
  <si>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</si>
  <si>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</si>
  <si>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</si>
  <si>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</si>
  <si>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</si>
  <si>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</si>
  <si>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</si>
  <si>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</si>
  <si>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</si>
  <si>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</si>
  <si>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</si>
  <si>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</si>
  <si>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</si>
  <si>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</si>
  <si>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</si>
  <si>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</si>
  <si>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</si>
  <si>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</si>
  <si>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</si>
  <si>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</si>
  <si>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</si>
  <si>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</si>
  <si>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</si>
  <si>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</si>
  <si>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</si>
  <si>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</si>
  <si>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</si>
  <si>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</si>
  <si>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</si>
  <si>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</si>
  <si>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</si>
  <si>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</si>
  <si>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</si>
  <si>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</si>
  <si>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</si>
  <si>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</si>
  <si>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</si>
  <si>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</si>
  <si>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</si>
  <si>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</si>
  <si>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</si>
  <si>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</si>
  <si>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</si>
  <si>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</si>
  <si>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</si>
  <si>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</si>
  <si>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</si>
  <si>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</si>
  <si>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</si>
  <si>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</si>
  <si>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</si>
  <si>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</si>
  <si>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</si>
  <si>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</si>
  <si>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</si>
  <si>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</si>
  <si>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</si>
  <si>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</si>
  <si>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</si>
  <si>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</si>
  <si>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</si>
  <si>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</si>
  <si>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</si>
  <si>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</si>
  <si>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</si>
  <si>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</si>
  <si>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</si>
  <si>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</si>
  <si>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</si>
  <si>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</si>
  <si>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</si>
  <si>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</si>
  <si>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</si>
  <si>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</si>
  <si>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</si>
  <si>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</si>
  <si>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</si>
  <si>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</si>
  <si>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</si>
  <si>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</si>
  <si>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</si>
  <si>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</si>
  <si>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</si>
  <si>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</si>
  <si>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</si>
  <si>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</si>
  <si>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</si>
  <si>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</si>
  <si>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</si>
  <si>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</si>
  <si>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</si>
  <si>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</si>
  <si>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</si>
  <si>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</si>
  <si>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</si>
  <si>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</si>
  <si>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</si>
  <si>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</si>
  <si>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</si>
  <si>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</si>
  <si>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</si>
  <si>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</si>
  <si>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</si>
  <si>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</si>
  <si>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</si>
  <si>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</si>
  <si>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</si>
  <si>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</si>
  <si>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</si>
  <si>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</si>
  <si>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</si>
  <si>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</si>
  <si>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</si>
  <si>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</si>
  <si>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</si>
  <si>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</si>
  <si>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</si>
  <si>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</si>
  <si>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</si>
  <si>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</si>
  <si>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</si>
  <si>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</si>
  <si>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</si>
  <si>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</si>
  <si>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</si>
  <si>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</si>
  <si>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</si>
  <si>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</si>
  <si>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</si>
  <si>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</si>
  <si>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</si>
  <si>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</si>
  <si>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</si>
  <si>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</si>
  <si>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</si>
  <si>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</si>
  <si>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</si>
  <si>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</si>
  <si>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</si>
  <si>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</si>
  <si>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</si>
  <si>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</si>
  <si>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</si>
  <si>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</si>
  <si>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</si>
  <si>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</si>
  <si>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</si>
  <si>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</si>
  <si>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</si>
  <si>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</si>
  <si>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</si>
  <si>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</si>
  <si>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</si>
  <si>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</si>
  <si>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</si>
  <si>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</si>
  <si>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</si>
  <si>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</si>
  <si>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</si>
  <si>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</si>
  <si>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</si>
  <si>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</si>
  <si>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</si>
  <si>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</si>
  <si>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</si>
  <si>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</si>
  <si>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</si>
  <si>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</si>
  <si>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</si>
  <si>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</si>
  <si>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</si>
  <si>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</si>
  <si>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</si>
  <si>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</si>
  <si>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</si>
  <si>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</si>
  <si>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</si>
  <si>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</si>
  <si>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</si>
  <si>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</si>
  <si>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</si>
  <si>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</si>
  <si>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</si>
  <si>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</si>
  <si>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</si>
  <si>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</si>
  <si>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</si>
  <si>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</si>
  <si>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</si>
  <si>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</si>
  <si>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</si>
  <si>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</si>
  <si>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</si>
  <si>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</si>
  <si>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</si>
  <si>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</si>
  <si>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</si>
  <si>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</si>
  <si>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</si>
  <si>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</si>
  <si>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</si>
  <si>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</si>
  <si>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</si>
  <si>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</si>
  <si>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</si>
  <si>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</si>
  <si>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</si>
  <si>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</si>
  <si>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</si>
  <si>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</si>
  <si>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</si>
  <si>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</si>
  <si>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</si>
  <si>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</si>
  <si>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</si>
  <si>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</si>
  <si>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</si>
  <si>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</si>
  <si>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</si>
  <si>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</si>
  <si>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</si>
  <si>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</si>
  <si>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</si>
  <si>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</si>
  <si>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</si>
  <si>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</si>
  <si>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</si>
  <si>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</si>
  <si>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</si>
  <si>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</si>
  <si>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</si>
  <si>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</si>
  <si>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</si>
  <si>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</si>
  <si>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</si>
  <si>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</si>
  <si>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</si>
  <si>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</si>
  <si>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</si>
  <si>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</si>
  <si>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</si>
  <si>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</si>
  <si>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</si>
  <si>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</si>
  <si>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</si>
  <si>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</si>
  <si>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</si>
  <si>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</si>
  <si>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</si>
  <si>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</si>
  <si>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</si>
  <si>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</si>
  <si>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</si>
  <si>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</si>
  <si>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</si>
  <si>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</si>
  <si>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</si>
  <si>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</si>
  <si>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</si>
  <si>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</si>
  <si>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</si>
  <si>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</si>
  <si>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</si>
  <si>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</si>
  <si>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</si>
  <si>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</si>
  <si>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</si>
  <si>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</si>
  <si>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</si>
  <si>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</si>
  <si>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</si>
  <si>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</si>
  <si>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</si>
  <si>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</si>
  <si>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</si>
  <si>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</si>
  <si>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</si>
  <si>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</si>
  <si>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</si>
  <si>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</si>
  <si>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</si>
  <si>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</si>
  <si>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</si>
  <si>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</si>
  <si>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</si>
  <si>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</si>
  <si>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</si>
  <si>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</si>
  <si>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</si>
  <si>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</si>
  <si>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</si>
  <si>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</si>
  <si>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</si>
  <si>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</si>
  <si>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</si>
  <si>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</si>
  <si>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</si>
  <si>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</si>
  <si>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</si>
  <si>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</si>
  <si>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</si>
  <si>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</si>
  <si>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</si>
  <si>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</si>
  <si>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</si>
  <si>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</si>
  <si>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</si>
  <si>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</si>
  <si>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</si>
  <si>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</si>
  <si>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</si>
  <si>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</si>
  <si>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</si>
  <si>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</si>
  <si>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</si>
  <si>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</si>
  <si>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</si>
  <si>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</si>
  <si>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</si>
  <si>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</si>
  <si>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</si>
  <si>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</si>
  <si>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</si>
  <si>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</si>
  <si>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</si>
  <si>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</si>
  <si>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</si>
  <si>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</si>
  <si>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</si>
  <si>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</si>
  <si>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</si>
  <si>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</si>
  <si>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</si>
  <si>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</si>
  <si>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</si>
  <si>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</si>
  <si>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</si>
  <si>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</si>
  <si>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</si>
  <si>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</si>
  <si>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</si>
  <si>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</si>
  <si>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</si>
  <si>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</si>
  <si>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</si>
  <si>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</si>
  <si>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</si>
  <si>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</si>
  <si>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</si>
  <si>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</si>
  <si>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</si>
  <si>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</si>
  <si>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</si>
  <si>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</si>
  <si>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</si>
  <si>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</si>
  <si>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</si>
  <si>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</si>
  <si>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</si>
  <si>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</si>
  <si>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</si>
  <si>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</si>
  <si>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</si>
  <si>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</si>
  <si>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</si>
  <si>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</si>
  <si>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</si>
  <si>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</si>
  <si>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</si>
  <si>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</si>
  <si>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</si>
  <si>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</si>
  <si>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</si>
  <si>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</si>
  <si>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</si>
  <si>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</si>
  <si>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</si>
  <si>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</si>
  <si>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</si>
  <si>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</si>
  <si>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</si>
  <si>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</si>
  <si>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</si>
  <si>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</si>
  <si>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</si>
  <si>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</si>
  <si>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</si>
  <si>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</si>
  <si>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</si>
  <si>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</si>
  <si>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</si>
  <si>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</si>
  <si>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</si>
  <si>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</si>
  <si>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</si>
  <si>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</si>
  <si>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</si>
  <si>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</si>
  <si>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</si>
  <si>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</si>
  <si>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</si>
  <si>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</si>
  <si>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</si>
  <si>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</si>
  <si>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</si>
  <si>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</si>
  <si>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</si>
  <si>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</si>
  <si>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</si>
  <si>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</si>
  <si>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</si>
  <si>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</si>
  <si>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</si>
  <si>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</si>
  <si>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</si>
  <si>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</si>
  <si>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</si>
  <si>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</si>
  <si>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</si>
  <si>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</si>
  <si>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</si>
  <si>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</si>
  <si>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</si>
  <si>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</si>
  <si>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</si>
  <si>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</si>
  <si>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</si>
  <si>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</si>
  <si>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</si>
  <si>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</si>
  <si>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</si>
  <si>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</si>
  <si>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</si>
  <si>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</si>
  <si>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</si>
  <si>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</si>
  <si>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</si>
  <si>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</si>
  <si>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</si>
  <si>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</si>
  <si>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</si>
  <si>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</si>
  <si>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</si>
  <si>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</si>
  <si>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</si>
  <si>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</si>
  <si>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</si>
  <si>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</si>
  <si>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</si>
  <si>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</si>
  <si>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</si>
  <si>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</si>
  <si>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</si>
  <si>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</si>
  <si>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</si>
  <si>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</si>
  <si>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</si>
  <si>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</si>
  <si>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</si>
  <si>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</si>
  <si>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</si>
  <si>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</si>
  <si>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</si>
  <si>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</si>
  <si>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</si>
  <si>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</si>
  <si>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</si>
  <si>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</si>
  <si>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</si>
  <si>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</si>
  <si>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</si>
  <si>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</si>
  <si>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</si>
  <si>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</si>
  <si>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</si>
  <si>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</si>
  <si>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</si>
  <si>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</si>
  <si>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</si>
  <si>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</si>
  <si>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</si>
  <si>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</si>
  <si>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</si>
  <si>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</si>
  <si>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</si>
  <si>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</si>
  <si>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</si>
  <si>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</si>
  <si>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</si>
  <si>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</si>
  <si>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</si>
  <si>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</si>
  <si>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</si>
  <si>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</si>
  <si>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</si>
  <si>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</si>
  <si>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</si>
  <si>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</si>
  <si>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</si>
  <si>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</si>
  <si>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</si>
  <si>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</si>
  <si>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</si>
  <si>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</si>
  <si>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</si>
  <si>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</si>
  <si>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</si>
  <si>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</si>
  <si>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</si>
  <si>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</si>
  <si>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</si>
  <si>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</si>
  <si>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</si>
  <si>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</si>
  <si>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</si>
  <si>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</si>
  <si>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</si>
  <si>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</si>
  <si>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</si>
  <si>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</si>
  <si>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</si>
  <si>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</si>
  <si>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</si>
  <si>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</si>
  <si>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</si>
  <si>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</si>
  <si>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</si>
  <si>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</si>
  <si>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</si>
  <si>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</si>
  <si>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</si>
  <si>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</si>
  <si>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</si>
  <si>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</si>
  <si>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</si>
  <si>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</si>
  <si>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</si>
  <si>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</si>
  <si>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</si>
  <si>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</si>
  <si>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</si>
  <si>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</si>
  <si>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</si>
  <si>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</si>
  <si>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</si>
  <si>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</si>
  <si>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</si>
  <si>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</si>
  <si>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</si>
  <si>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</si>
  <si>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</si>
  <si>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</si>
  <si>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</si>
  <si>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</si>
  <si>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</si>
  <si>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</si>
  <si>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</si>
  <si>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</si>
  <si>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</si>
  <si>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</si>
  <si>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</si>
  <si>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</si>
  <si>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</si>
  <si>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</si>
  <si>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</si>
  <si>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</si>
  <si>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</si>
  <si>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</si>
  <si>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</si>
  <si>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</si>
  <si>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</si>
  <si>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</si>
  <si>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</si>
  <si>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</si>
  <si>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</si>
  <si>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</si>
  <si>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</si>
  <si>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</si>
  <si>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</si>
  <si>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</si>
  <si>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</si>
  <si>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</si>
  <si>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</si>
  <si>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</si>
  <si>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</si>
  <si>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</si>
  <si>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</si>
  <si>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</si>
  <si>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</si>
  <si>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</si>
  <si>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</si>
  <si>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</si>
  <si>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</si>
  <si>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</si>
  <si>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</si>
  <si>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</si>
  <si>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</si>
  <si>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</si>
  <si>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</si>
  <si>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</si>
  <si>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</si>
  <si>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</si>
  <si>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</si>
  <si>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</si>
  <si>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</si>
  <si>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</si>
  <si>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</si>
  <si>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</si>
  <si>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</si>
  <si>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</si>
  <si>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</si>
  <si>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</si>
  <si>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</si>
  <si>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</si>
  <si>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</si>
  <si>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</si>
  <si>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</si>
  <si>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</si>
  <si>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</si>
  <si>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</si>
  <si>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</si>
  <si>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</si>
  <si>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</si>
  <si>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</si>
  <si>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</si>
  <si>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</si>
  <si>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</si>
  <si>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</si>
  <si>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</si>
  <si>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</si>
  <si>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</si>
  <si>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</si>
  <si>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</si>
  <si>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</si>
  <si>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</si>
  <si>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</si>
  <si>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</si>
  <si>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</si>
  <si>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</si>
  <si>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</si>
  <si>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</si>
  <si>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</si>
  <si>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</si>
  <si>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</si>
  <si>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</si>
  <si>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</si>
  <si>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</si>
  <si>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</si>
  <si>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</si>
  <si>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</si>
  <si>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</si>
  <si>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</si>
  <si>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</si>
  <si>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</si>
  <si>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</si>
  <si>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</si>
  <si>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</si>
  <si>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</si>
  <si>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</si>
  <si>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</si>
  <si>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</si>
  <si>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</si>
  <si>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</si>
  <si>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</si>
  <si>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</si>
  <si>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</si>
  <si>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</si>
  <si>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</si>
  <si>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</si>
  <si>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</si>
  <si>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</si>
  <si>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</si>
  <si>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</si>
  <si>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</si>
  <si>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</si>
  <si>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</si>
  <si>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</si>
  <si>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</si>
  <si>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</si>
  <si>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</si>
  <si>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</si>
  <si>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</si>
  <si>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</si>
  <si>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</si>
  <si>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</si>
  <si>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</si>
  <si>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</si>
  <si>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</si>
  <si>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</si>
  <si>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</si>
  <si>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</si>
  <si>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</si>
  <si>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</si>
  <si>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</si>
  <si>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</si>
  <si>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</si>
  <si>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</si>
  <si>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</si>
  <si>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</si>
  <si>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</si>
  <si>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</si>
  <si>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</si>
  <si>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</si>
  <si>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</si>
  <si>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</si>
  <si>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</si>
  <si>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</si>
  <si>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</si>
  <si>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</si>
  <si>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</si>
  <si>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</si>
  <si>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</si>
  <si>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</si>
  <si>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</si>
  <si>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</si>
  <si>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</si>
  <si>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</si>
  <si>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</si>
  <si>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</si>
  <si>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</si>
  <si>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</si>
  <si>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</si>
  <si>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</si>
  <si>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</si>
  <si>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</si>
  <si>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</si>
  <si>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</si>
  <si>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</si>
  <si>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</si>
  <si>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</si>
  <si>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</si>
  <si>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</si>
  <si>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</si>
  <si>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</si>
  <si>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</si>
  <si>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</si>
  <si>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</si>
  <si>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</si>
  <si>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</si>
  <si>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</si>
  <si>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</si>
  <si>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</si>
  <si>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</si>
  <si>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</si>
  <si>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</si>
  <si>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</si>
  <si>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</si>
  <si>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</si>
  <si>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</si>
  <si>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</si>
  <si>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</si>
  <si>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</si>
  <si>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</si>
  <si>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</si>
  <si>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</si>
  <si>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</si>
  <si>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</si>
  <si>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</si>
  <si>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</si>
  <si>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</si>
  <si>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</si>
  <si>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</si>
  <si>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</si>
  <si>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</si>
  <si>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</si>
  <si>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</si>
  <si>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</si>
  <si>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</si>
  <si>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</si>
  <si>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</si>
  <si>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</si>
  <si>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</si>
  <si>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</si>
  <si>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</si>
  <si>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</si>
  <si>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</si>
  <si>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</si>
  <si>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</si>
  <si>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</si>
  <si>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</si>
  <si>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</si>
  <si>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</si>
  <si>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</si>
  <si>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</si>
  <si>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</si>
  <si>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</si>
  <si>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</si>
  <si>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</si>
  <si>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</si>
  <si>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</si>
  <si>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</si>
  <si>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</si>
  <si>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</si>
  <si>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</si>
  <si>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</si>
  <si>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</si>
  <si>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</si>
  <si>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</si>
  <si>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</si>
  <si>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</si>
  <si>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</si>
  <si>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</si>
  <si>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</si>
  <si>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</si>
  <si>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</si>
  <si>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</si>
  <si>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</si>
  <si>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</si>
  <si>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</si>
  <si>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</si>
  <si>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</si>
  <si>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</si>
  <si>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</si>
  <si>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</si>
  <si>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</si>
  <si>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</si>
  <si>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</si>
  <si>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</si>
  <si>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</si>
  <si>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</si>
  <si>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</si>
  <si>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</si>
  <si>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</si>
  <si>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</si>
  <si>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</si>
  <si>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</si>
  <si>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</si>
  <si>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</si>
  <si>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</si>
  <si>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</si>
  <si>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</si>
  <si>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</si>
  <si>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</si>
  <si>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</si>
  <si>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</si>
  <si>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</si>
  <si>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</si>
  <si>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</si>
  <si>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</si>
  <si>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</si>
  <si>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</si>
  <si>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</si>
  <si>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</si>
  <si>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</si>
  <si>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</si>
  <si>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</si>
  <si>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</si>
  <si>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</si>
  <si>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</si>
  <si>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</si>
  <si>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</si>
  <si>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</si>
  <si>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</si>
  <si>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</si>
  <si>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</si>
  <si>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</si>
  <si>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</si>
  <si>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</si>
  <si>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</si>
  <si>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</si>
  <si>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</si>
  <si>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</si>
  <si>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</si>
  <si>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</si>
  <si>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</si>
  <si>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</si>
  <si>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</si>
  <si>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</si>
  <si>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</si>
  <si>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</si>
  <si>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</si>
  <si>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</si>
  <si>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</si>
  <si>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</si>
  <si>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</si>
  <si>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</si>
  <si>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</si>
  <si>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</si>
  <si>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</si>
  <si>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</si>
  <si>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</si>
  <si>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</si>
  <si>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</si>
  <si>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</si>
  <si>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</si>
  <si>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</si>
  <si>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</si>
  <si>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</si>
  <si>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</si>
  <si>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</si>
  <si>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</si>
  <si>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</si>
  <si>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</si>
  <si>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</si>
  <si>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</si>
  <si>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</si>
  <si>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</si>
  <si>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</si>
  <si>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</si>
  <si>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</si>
  <si>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</si>
  <si>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</si>
  <si>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</si>
  <si>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</si>
  <si>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</si>
  <si>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</si>
  <si>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</si>
  <si>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</si>
  <si>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</si>
  <si>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</si>
  <si>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</si>
  <si>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</si>
  <si>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</si>
  <si>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</si>
  <si>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</si>
  <si>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</si>
  <si>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</si>
  <si>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</si>
  <si>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</si>
  <si>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</si>
  <si>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</si>
  <si>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</si>
  <si>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</si>
  <si>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</si>
  <si>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</si>
  <si>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</si>
  <si>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</si>
  <si>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</si>
  <si>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</si>
  <si>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</si>
  <si>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</si>
  <si>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</si>
  <si>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</si>
  <si>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</si>
  <si>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</si>
  <si>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</si>
  <si>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</si>
  <si>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</si>
  <si>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</si>
  <si>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</si>
  <si>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</si>
  <si>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</si>
  <si>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</si>
  <si>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</si>
  <si>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</si>
  <si>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</si>
  <si>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</si>
  <si>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</si>
  <si>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</si>
  <si>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</si>
  <si>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</si>
  <si>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</si>
  <si>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</si>
  <si>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</si>
  <si>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</si>
  <si>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</si>
  <si>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</si>
  <si>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</si>
  <si>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</si>
  <si>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</si>
  <si>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</si>
  <si>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</si>
  <si>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</si>
  <si>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</si>
  <si>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</si>
  <si>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</si>
  <si>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</si>
  <si>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</si>
  <si>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</si>
  <si>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</si>
  <si>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</si>
  <si>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</si>
  <si>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</si>
  <si>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</si>
  <si>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</si>
  <si>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</si>
  <si>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</si>
  <si>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</si>
  <si>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</si>
  <si>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</si>
  <si>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</si>
  <si>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</si>
  <si>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</si>
  <si>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</si>
  <si>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</si>
  <si>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</si>
  <si>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</si>
  <si>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</si>
  <si>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</si>
  <si>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</si>
  <si>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</si>
  <si>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</si>
  <si>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</si>
  <si>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</si>
  <si>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</si>
  <si>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</si>
  <si>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</si>
  <si>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</si>
  <si>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</si>
  <si>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</si>
  <si>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</si>
  <si>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</si>
  <si>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</si>
  <si>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</si>
  <si>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</si>
  <si>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</si>
  <si>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</si>
  <si>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</si>
  <si>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</si>
  <si>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</si>
  <si>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</si>
  <si>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</si>
  <si>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</si>
  <si>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</si>
  <si>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</si>
  <si>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</si>
  <si>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</si>
  <si>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</si>
  <si>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</si>
  <si>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</si>
  <si>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</si>
  <si>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</si>
  <si>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</si>
  <si>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</si>
  <si>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</si>
  <si>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</si>
  <si>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</si>
  <si>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</si>
  <si>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</si>
  <si>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</si>
  <si>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</si>
  <si>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</si>
  <si>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</si>
  <si>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</si>
  <si>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</si>
  <si>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</si>
  <si>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</si>
  <si>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</si>
  <si>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</si>
  <si>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</si>
  <si>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</si>
  <si>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</si>
  <si>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</si>
  <si>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</si>
  <si>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</si>
  <si>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</si>
  <si>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</si>
  <si>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</si>
  <si>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</si>
  <si>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</si>
  <si>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</si>
  <si>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</si>
  <si>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</si>
  <si>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</si>
  <si>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</si>
  <si>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</si>
  <si>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</si>
  <si>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</si>
  <si>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</si>
  <si>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</si>
  <si>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</si>
  <si>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</si>
  <si>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</si>
  <si>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</si>
  <si>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</si>
  <si>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</si>
  <si>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</si>
  <si>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</si>
  <si>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</si>
  <si>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</si>
  <si>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</si>
  <si>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</si>
  <si>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</si>
  <si>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</si>
  <si>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</si>
  <si>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</si>
  <si>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</si>
  <si>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</si>
  <si>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</si>
  <si>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</si>
  <si>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PCM-20251005-00001351</t>
  </si>
  <si>
    <t xml:space="preserve">ETA 40 min </t>
  </si>
  <si>
    <t>PCM-20251005-00001368</t>
  </si>
  <si>
    <t>EM team was at site and connected PG and turn off 5G due to load issue</t>
  </si>
  <si>
    <t>PCM-20251005-00001465</t>
  </si>
  <si>
    <t>EM team on the way ETA 90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</si>
  <si>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</si>
  <si>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</si>
  <si>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</si>
  <si>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</si>
  <si>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</si>
  <si>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</si>
  <si>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</si>
  <si>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</si>
  <si>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t>
  </si>
  <si>
    <t xml:space="preserve"> PCM-20251005-00001247 </t>
  </si>
  <si>
    <t>SCECO team disconnected power due to pending billing issue</t>
  </si>
  <si>
    <t xml:space="preserve"> PCM-20251005-00001409 </t>
  </si>
  <si>
    <t>EM team on the way need 80 Min</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</si>
  <si>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</si>
  <si>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</si>
  <si>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</si>
  <si>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</si>
  <si>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TT-20251005-01479</t>
  </si>
  <si>
    <t xml:space="preserve">EM team need 20 min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</si>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</sst>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theme="1"/>
      <name val="Calibri"/>
      <family val="2"/>
      <charset val="1"/>
    </font>
    <font>
      <sz val="12"/>
      <color theme="1"/>
      <name val="Aptos"/>
      <family val="2"/>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xf numFmtId="0" fontId="34"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7" totalsRowShown="0" headerRowDxfId="157" dataDxfId="156" headerRowBorderDxfId="154" tableBorderDxfId="155" totalsRowBorderDxfId="153">
  <autoFilter ref="A1:CJ2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 totalsRowShown="0" headerRowDxfId="48" dataDxfId="47" headerRowBorderDxfId="45" tableBorderDxfId="46" totalsRowBorderDxfId="44">
  <autoFilter ref="A1:L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0" totalsRowShown="0" headerRowDxfId="15" dataDxfId="14" headerRowBorderDxfId="12" tableBorderDxfId="13">
  <autoFilter ref="A1:L3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tabSelected="1" workbookViewId="0">
      <selection activeCell="D7" sqref="D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272.46267280092434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45935.41109872685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45935.41109872685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45935.41109872685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45935.41109872685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45935.41109872685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45935.41109872685</v>
      </c>
      <c r="H8" s="68"/>
      <c r="I8" s="73" t="str">
        <f>IFERROR(VLOOKUP(D8,DB!A:F,6,0),"")</f>
        <v/>
      </c>
      <c r="J8" s="73" t="str">
        <f>IFERROR(VLOOKUP(D8,DB!A:G,7,0),"")</f>
        <v/>
      </c>
      <c r="K8" s="69"/>
      <c r="L8" s="70" t="str">
        <f>IFERROR(VLOOKUP(D8,DB!A:I,9,0),"")</f>
        <v/>
      </c>
    </row>
    <row r="9" spans="1:12" ht="15" customHeight="1">
      <c r="A9" s="143"/>
      <c r="B9" s="144" t="str">
        <f>IFERROR(VLOOKUP(D9,DB!A:K,11,0),"")</f>
        <v/>
      </c>
      <c r="C9" s="144"/>
      <c r="D9" s="144"/>
      <c r="E9" s="145"/>
      <c r="F9" s="146"/>
      <c r="G9" s="147">
        <f ca="1">IFERROR(NOW()-F9,"")</f>
        <v>45935.411098611112</v>
      </c>
      <c r="H9" s="146"/>
      <c r="I9" s="144" t="str">
        <f>IFERROR(VLOOKUP(D9,DB!A:F,6,0),"")</f>
        <v/>
      </c>
      <c r="J9" s="144" t="str">
        <f>IFERROR(VLOOKUP(D9,DB!A:G,7,0),"")</f>
        <v/>
      </c>
      <c r="K9" s="148"/>
      <c r="L9" s="149" t="str">
        <f>IFERROR(VLOOKUP(D9,DB!A:I,9,0),"")</f>
        <v/>
      </c>
    </row>
    <row r="10" spans="1:12" ht="15" customHeight="1">
      <c r="A10" s="143"/>
      <c r="B10" s="144" t="str">
        <f>IFERROR(VLOOKUP(D10,DB!A:K,11,0),"")</f>
        <v/>
      </c>
      <c r="C10" s="144"/>
      <c r="D10" s="144"/>
      <c r="E10" s="145"/>
      <c r="F10" s="146"/>
      <c r="G10" s="147">
        <f ca="1">IFERROR(NOW()-F10,"")</f>
        <v>45935.411098611112</v>
      </c>
      <c r="H10" s="146"/>
      <c r="I10" s="144" t="str">
        <f>IFERROR(VLOOKUP(D10,DB!A:F,6,0),"")</f>
        <v/>
      </c>
      <c r="J10" s="144" t="str">
        <f>IFERROR(VLOOKUP(D10,DB!A:G,7,0),"")</f>
        <v/>
      </c>
      <c r="K10" s="148"/>
      <c r="L10" s="149" t="str">
        <f>IFERROR(VLOOKUP(D10,DB!A:I,9,0),"")</f>
        <v/>
      </c>
    </row>
    <row r="11" spans="1:12" ht="15" customHeight="1">
      <c r="A11" s="63"/>
      <c r="B11" s="73" t="str">
        <f>IFERROR(VLOOKUP(D11,DB!A:K,11,0),"")</f>
        <v/>
      </c>
      <c r="C11" s="64"/>
      <c r="D11" s="64"/>
      <c r="E11" s="65"/>
      <c r="F11" s="66"/>
      <c r="G11" s="67">
        <f ca="1">IFERROR(NOW()-F11,"")</f>
        <v>45935.41109872685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45935.41109872685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45935.41109872685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45935.41109872685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45935.41109872685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45935.41109872685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45935.41109872685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45935.41109872685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45935.41109872685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45935.41109872685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45935.41109872685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45935.41109872685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45935.41109872685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45935.41109872685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45935.41109872685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45935.41109872685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45935.41109872685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45935.41109872685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45935.41109872685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45935.41109872685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45935.41109872685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45935.41109872685</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D6BD1244-43F7-494A-85A0-40B51C634972}"/>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7"/>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243.75931620370102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128.68401527778042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110.41126064815035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27558</v>
      </c>
      <c r="E6" s="131" t="s">
        <v>38964</v>
      </c>
      <c r="F6" s="132">
        <v>45935.368587962963</v>
      </c>
      <c r="G6" s="133">
        <f ca="1">IFERROR(NOW()-F6,"-")</f>
        <v>4.251064814889105E-2</v>
      </c>
      <c r="H6" s="132">
        <v>45935.359560185185</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45935.411098611112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45935.411098611112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45935.411098611112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45935.411098611112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45935.411098611112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45935.411098611112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45935.411098611112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R2</v>
      </c>
      <c r="C14" s="18"/>
      <c r="D14" s="152" t="s">
        <v>24446</v>
      </c>
      <c r="E14" s="131"/>
      <c r="F14" s="132"/>
      <c r="G14" s="133">
        <f ca="1">IFERROR(NOW()-F14,"-")</f>
        <v>45935.411098611112</v>
      </c>
      <c r="H14" s="132"/>
      <c r="I14" s="18" t="str">
        <f>IFERROR(VLOOKUP(D14,DB!A:F,6,0),"")</f>
        <v>SCECO</v>
      </c>
      <c r="J14" s="18" t="str">
        <f>IFERROR(VLOOKUP(D14,DB!A:G,7,0),"")</f>
        <v>Dead</v>
      </c>
      <c r="K14" s="19"/>
      <c r="L14" s="18" t="str">
        <f>IFERROR(VLOOKUP(D14,DB!A:I,9,0),"")</f>
        <v>Latis</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45935.411098611112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45935.411098611112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45935.411098611112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45935.411098611112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45935.411098611112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45935.411098611112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45935.411098611112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45935.411098611112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45935.411098611112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45935.411098611112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45935.411098611112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45935.411098611112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45935.411098611112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45935.411098611112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45935.411098611112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45935.411098611112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45935.411098611112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45935.411098611112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45935.411098611112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45935.411098611112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45935.411098611112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45935.411098611112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45935.411098611112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45935.411098611112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45935.411098611112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45935.411098611112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45935.411098611112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45935.411098611112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45935.411098611112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45935.411098611112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45935.411098611112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45935.411098611112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45935.411098611112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45935.411098611112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45935.411098611112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45935.411098611112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45935.411098611112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45935.411098611112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45935.411098611112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45935.411098611112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45935.411098611112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45935.411098611112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45935.411098611112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45935.411098611112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45935.411098611112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45935.411098611112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45935.411098611112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45935.411098611112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45935.411098611112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45935.411098611112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45935.411098611112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45935.411098611112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45935.411098611112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45935.411098611112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45935.411098611112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45935.411098611112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45935.411098611112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45935.411098611112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45935.411098611112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45935.411098611112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45935.411098611112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45935.411098611112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45935.411098611112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45935.411098611112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45935.411098611112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45935.411098611112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45935.411098611112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45935.411098611112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45935.411098611112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45935.411098611112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45935.411098611112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45935.411098611112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45935.411098611112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45935.411098611112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45935.411098611112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45935.411098611112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45935.411098611112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45935.411098611112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45935.411098611112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45935.411098611112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45935.411098611112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45935.411098611112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45935.411098611112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45935.411098611112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45935.411098611112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45935.411098611112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45935.411098611112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45935.411098611112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45935.411098611112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45935.411098611112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45935.411098611112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45935.411098611112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45935.411098611112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45935.411098611112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45935.411098611112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45935.411098611112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45935.411098611112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45935.411098611112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45935.411098611112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45935.411098611112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45935.411098611112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45935.411098611112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45935.411098611112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45935.411098611112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45935.411098611112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45935.411098611112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45935.411098611112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45935.411098611112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45935.411098611112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45935.411098611112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45935.411098611112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45935.411098611112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45935.411098611112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45935.411098611112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45935.411098611112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45935.411098611112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45935.411098611112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45935.411098611112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45935.411098611112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45935.411098611112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45935.411098611112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45935.411098611112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45935.411098611112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45935.411098611112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45935.411098611112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45935.411098611112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45935.411098611112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45935.411098611112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45935.411098611112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45935.411098611112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45935.411098611112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45935.411098611112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45935.411098611112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45935.411098611112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45935.411098611112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45935.411098611112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45935.411098611112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45935.411098611112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45935.411098611112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45935.411098611112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45935.411098611112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45935.411098611112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45935.411098611112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45935.411098611112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45935.411098611112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45935.411098611112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45935.411098611112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45935.411098611112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45935.411098611112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45935.411098611112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45935.411098611112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45935.411098611112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45935.411098611112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45935.411098611112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45935.411098611112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45935.411098611112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45935.411098611112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45935.411098611112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45935.411098611112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45935.411098611112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45935.411098611112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45935.411098611112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45935.411098611112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45935.411098611112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45935.411098611112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45935.411098611112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45935.411098611112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45935.411098611112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45935.411098611112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45935.411098611112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45935.411098611112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45935.411098611112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45935.411098611112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45935.411098611112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45935.411098611112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45935.411098611112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45935.411098611112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45935.411098611112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45935.411098611112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45935.411098611112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45935.411098611112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45935.411098611112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45935.411098611112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45935.411098611112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45935.411098611112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45935.411098611112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45935.411098611112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45935.411098611112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45935.411098611112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45935.411098611112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45935.411098611112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45935.411098611112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45935.411098611112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45935.411098611112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45935.411098611112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45935.411098611112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45935.411098611112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45935.411098611112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45935.411098611112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45935.411098611112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45935.411098611112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45935.411098611112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45935.411098611112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45935.411098611112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45935.411098611112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45935.411098611112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45935.411098611112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45935.411098611112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45935.411098611112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45935.411098611112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45935.411098611112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45935.411098611112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45935.411098611112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45935.411098611112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45935.411098611112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45935.411098611112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45935.411098611112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45935.411098611112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45935.411098611112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45935.411098611112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45935.411098611112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45935.411098611112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45935.411098611112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45935.411098611112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45935.411098611112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45935.411098611112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45935.411098611112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45935.411098611112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45935.411098611112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45935.411098611112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45935.411098611112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45935.411098611112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45935.411098611112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45935.411098611112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45935.411098611112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45935.411098611112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45935.411098611112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45935.411098611112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45935.411098611112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45935.411098611112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45935.411098611112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45935.411098611112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45935.411098611112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45935.411098611112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45935.411098611112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45935.411098611112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45935.411098611112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45935.411098611112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45935.411098611112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45935.411098611112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45935.411098611112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45935.411098611112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45935.411098611112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45935.411098611112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45935.411098611112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45935.411098611112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45935.411098611112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45935.411098611112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45935.411098611112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45935.411098611112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45935.411098611112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45935.411098611112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45935.411098611112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45935.411098611112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45935.411098611112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45935.411098611112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45935.411098611112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45935.411098611112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45935.411098611112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45935.411098611112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45935.411098611112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45935.411098611112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45935.411098611112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45935.411098611112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45935.411098611112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45935.411098611112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45935.411098611112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45935.411098611112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45935.411098611112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45935.411098611112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45935.411098611112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45935.411098611112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45935.411098611112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sheetData>
  <dataValidations count="2">
    <dataValidation allowBlank="1" showInputMessage="1" showErrorMessage="1" sqref="E1" xr:uid="{4D935161-CDD3-4592-B877-3FB59C99E142}"/>
    <dataValidation type="list" allowBlank="1" showInputMessage="1" showErrorMessage="1" sqref="E3:E2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39054</v>
      </c>
      <c r="B2" s="75" t="str">
        <f>IFERROR(VLOOKUP(D2,DB!A:K,11,0),"")</f>
        <v>R3</v>
      </c>
      <c r="C2" s="18">
        <v>1</v>
      </c>
      <c r="D2" s="18" t="s">
        <v>11543</v>
      </c>
      <c r="E2" s="18" t="s">
        <v>38964</v>
      </c>
      <c r="F2" s="142">
        <v>45935.374467592592</v>
      </c>
      <c r="G2" s="21">
        <f t="shared" ref="G2:G52" ca="1" si="0">IFERROR(NOW()-F2,"-")</f>
        <v>3.6631018519983627E-2</v>
      </c>
      <c r="H2" s="142">
        <v>45935.277465277781</v>
      </c>
      <c r="I2" s="19" t="str">
        <f>IFERROR(VLOOKUP(D2,DB!A:F,6,0),"")</f>
        <v>SCECO</v>
      </c>
      <c r="J2" s="18" t="str">
        <f>IFERROR(VLOOKUP(D2,DB!A:G,7,0),"")</f>
        <v>Weak</v>
      </c>
      <c r="K2" s="50" t="s">
        <v>39055</v>
      </c>
      <c r="L2" s="23" t="str">
        <f>IFERROR(VLOOKUP(D2,DB!A:I,9,0),"")</f>
        <v>Latis</v>
      </c>
    </row>
    <row r="3" spans="1:13" ht="15" customHeight="1">
      <c r="A3" s="19" t="s">
        <v>39056</v>
      </c>
      <c r="B3" s="75" t="str">
        <f>IFERROR(VLOOKUP(D3,DB!A:K,11,0),"")</f>
        <v>R3</v>
      </c>
      <c r="C3" s="18">
        <v>3</v>
      </c>
      <c r="D3" s="18" t="s">
        <v>23651</v>
      </c>
      <c r="E3" s="18" t="s">
        <v>38964</v>
      </c>
      <c r="F3" s="22">
        <v>45935.399583333332</v>
      </c>
      <c r="G3" s="21">
        <f t="shared" ca="1" si="0"/>
        <v>1.1515393518493511E-2</v>
      </c>
      <c r="H3" s="22">
        <v>45935.393252314818</v>
      </c>
      <c r="I3" s="19" t="str">
        <f>IFERROR(VLOOKUP(D3,DB!A:F,6,0),"")</f>
        <v>SCECO</v>
      </c>
      <c r="J3" s="18" t="str">
        <f>IFERROR(VLOOKUP(D3,DB!A:G,7,0),"")</f>
        <v>Dead</v>
      </c>
      <c r="K3" s="50" t="s">
        <v>39057</v>
      </c>
      <c r="L3" s="23" t="str">
        <f>IFERROR(VLOOKUP(D3,DB!A:I,9,0),"")</f>
        <v>Latis</v>
      </c>
    </row>
    <row r="4" spans="1:13" ht="15" customHeight="1">
      <c r="A4" s="19"/>
      <c r="B4" s="75" t="str">
        <f>IFERROR(VLOOKUP(D4,DB!A:K,11,0),"")</f>
        <v/>
      </c>
      <c r="C4" s="18"/>
      <c r="D4" s="18"/>
      <c r="E4" s="18"/>
      <c r="F4" s="20"/>
      <c r="G4" s="21">
        <f t="shared" ca="1" si="0"/>
        <v>45935.41109872685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45935.41109872685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45935.41109872685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45935.41109872685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45935.41109872685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45935.41109872685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45935.41109872685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45935.41109872685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45935.41109872685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45935.41109872685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45935.41109872685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45935.41109872685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45935.41109872685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45935.41109872685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45935.41109872685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45935.41109872685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45935.41109872685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45935.41109872685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45935.41109872685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45935.41109872685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45935.41109872685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45935.41109872685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45935.41109872685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45935.41109872685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45935.41109872685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45935.41109872685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45935.41109872685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45935.41109872685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45935.41109872685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45935.41109872685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45935.41109872685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45935.41109872685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45935.41109872685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45935.41109872685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45935.41109872685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45935.41109872685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45935.41109872685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45935.41109872685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45935.41109872685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45935.41109872685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45935.41109872685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45935.41109872685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45935.41109872685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45935.41109872685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45935.41109872685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45935.41109872685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45935.41109872685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45935.41109872685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45935.41109872685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45935.41109872685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45935.41109872685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45935.41109872685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45935.41109872685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45935.41109872685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45935.41109872685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45935.41109872685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45935.41109872685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45935.41109872685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45935.41109872685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45935.41109872685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45935.41109872685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45935.41109872685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45935.41109872685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45935.41109872685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45935.41109872685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45935.41109872685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45935.41109872685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45935.41109872685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45935.41109872685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45935.41109872685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45935.41109872685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45935.41109872685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45935.41109872685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45935.41109872685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45935.41109872685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45935.41109872685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45935.41109872685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45935.41109872685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45935.41109872685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45935.41109872685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45935.41109872685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45935.41109872685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45935.41109872685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45935.41109872685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45935.41109872685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45935.41109872685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45935.41109872685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45935.41109872685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45935.41109872685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45935.41109872685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45935.41109872685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45935.41109872685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45935.41109872685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45935.41109872685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45935.41109872685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45935.41109872685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45935.41109872685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45935.41109872685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45935.41109872685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45935.41109872685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45935.41109872685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45935.41109872685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45935.41109872685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45935.41109872685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45935.41109872685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45935.41109872685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45935.41109872685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45935.41109872685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45935.41109872685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45935.41109872685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45935.41109872685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45935.41109872685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45935.41109872685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45935.41109872685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45935.41109872685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45935.41109872685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45935.41109872685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45935.41109872685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45935.41109872685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45935.41109872685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45935.41109872685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45935.41109872685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45935.41109872685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45935.41109872685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45935.41109872685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45935.41109872685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45935.41109872685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45935.41109872685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45935.41109872685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45935.41109872685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45935.41109872685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45935.41109872685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45935.41109872685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45935.41109872685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45935.41109872685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45935.41109872685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45935.41109872685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45935.41109872685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45935.41109872685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45935.41109872685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45935.41109872685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45935.41109872685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45935.41109872685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45935.41109872685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45935.41109872685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45935.41109872685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45935.41109872685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45935.41109872685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45935.41109872685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45935.41109872685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45935.41109872685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45935.41109872685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45935.41109872685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45935.41109872685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45935.41109872685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45935.41109872685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45935.41109872685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45935.41109872685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45935.41109872685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45935.41109872685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45935.41109872685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45935.41109872685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45935.41109872685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45935.41109872685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45935.41109872685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45935.41109872685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45935.41109872685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45935.41109872685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45935.41109872685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45935.41109872685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45935.41109872685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45935.41109872685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45935.41109872685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45935.41109872685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45935.41109872685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45935.41109872685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45935.41109872685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45935.41109872685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45935.41109872685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45935.41109872685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45935.41109872685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45935.41109872685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45935.41109872685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45935.41109872685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45935.41109872685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45935.41109872685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45935.41109872685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45935.41109872685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45935.41109872685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45935.41109872685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45935.41109872685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45935.41109872685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45935.41109872685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45935.41109872685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45935.41109872685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45935.41109872685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45935.41109872685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45935.41109872685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45935.41109872685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45935.41109872685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45935.41109872685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45935.41109872685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45935.41109872685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45935.41109872685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45935.41109872685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45935.41109872685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45935.41109872685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45935.41109872685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45935.41109872685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45935.41109872685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45935.41109872685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45935.41109872685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45935.41109872685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45935.41109872685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45935.41109872685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45935.41109872685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45935.41109872685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45935.41109872685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45935.41109872685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45935.41109872685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45935.41109872685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45935.41109872685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45935.41109872685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45935.41109872685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45935.41109872685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45935.41109872685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45935.41109872685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45935.41109872685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45935.41109872685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45935.41109872685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45935.41109872685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45935.41109872685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45935.41109872685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45935.41109872685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45935.41109872685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45935.41109872685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45935.41109872685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45935.41109872685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45935.41109872685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45935.41109872685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45935.41109872685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45935.41109872685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45935.41109872685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45935.41109872685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45935.41109872685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45935.41109872685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45935.41109872685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45935.41109872685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45935.41109872685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45935.41109872685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45935.41109872685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45935.41109872685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45935.41109872685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45935.41109872685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45935.41109872685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45935.41109872685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45935.41109872685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45935.41109872685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45935.41109872685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45935.41109872685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45935.41109872685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45935.41109872685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45935.41109872685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45935.41109872685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45935.41109872685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45935.41109872685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45935.41109872685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45935.41109872685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45935.41109872685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45935.41109872685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45935.41109872685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45935.41109872685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45935.41109872685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45935.41109872685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45935.41109872685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45935.41109872685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45935.41109872685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45935.41109872685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45935.41109872685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45935.41109872685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45935.41109872685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45935.41109872685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45935.41109872685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45935.41109872685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45935.41109872685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45935.41109872685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45935.41109872685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45935.41109872685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45935.41109872685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45935.41109872685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45935.41109872685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45935.41109872685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45935.41109872685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45935.41109872685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45935.41109872685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45935.41109872685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45935.41109872685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45935.41109872685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45935.41109872685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45935.41109872685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45935.41109872685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45935.41109872685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45935.41109872685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45935.41109872685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45935.41109872685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45935.41109872685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45935.41109872685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45935.41109872685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45935.41109872685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45935.41109872685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45935.41109872685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45935.41109872685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45935.41109872685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45935.41109872685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45935.41109872685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45935.41109872685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45935.41109872685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45935.41109872685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45935.41109872685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45935.41109872685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45935.41109872685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45935.41109872685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45935.41109872685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45935.41109872685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45935.41109872685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45935.41109872685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45935.41109872685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45935.41109872685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45935.41109872685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45935.41109872685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45935.41109872685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45935.41109872685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45935.41109872685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45935.41109872685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45935.41109872685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45935.41109872685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45935.41109872685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45935.41109872685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45935.41109872685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45935.41109872685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45935.41109872685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45935.41109872685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45935.41109872685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45935.41109872685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45935.41109872685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45935.41109872685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45935.41109872685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45935.41109872685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45935.41109872685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45935.41109872685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45935.41109872685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45935.41109872685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45935.41109872685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45935.41109872685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45935.41109872685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45935.41109872685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45935.41109872685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45935.41109872685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45935.41109872685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45935.41109872685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45935.41109872685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45935.41109872685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45935.41109872685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45935.41109872685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45935.41109872685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45935.41109872685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45935.41109872685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45935.41109872685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45935.41109872685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45935.41109872685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45935.41109872685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45935.41109872685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45935.41109872685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45935.41109872685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45935.41109872685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45935.41109872685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45935.41109872685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45935.41109872685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45935.41109872685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45935.41109872685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45935.41109872685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45935.41109872685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45935.41109872685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45935.41109872685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45935.41109872685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45935.41109872685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45935.41109872685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45935.41109872685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45935.41109872685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45935.41109872685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45935.41109872685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45935.41109872685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45935.41109872685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45935.41109872685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45935.41109872685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45935.41109872685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45935.41109872685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45935.41109872685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45935.41109872685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45935.41109872685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45935.41109872685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45935.41109872685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45935.41109872685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45935.41109872685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45935.41109872685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45935.41109872685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45935.41109872685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45935.41109872685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45935.41109872685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45935.41109872685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45935.41109872685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45935.41109872685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45935.41109872685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45935.41109872685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45935.41109872685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45935.41109872685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45935.41109872685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45935.41109872685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45935.41109872685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45935.41109872685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45935.41109872685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45935.41109872685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45935.41109872685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45935.41109872685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45935.41109872685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45935.41109872685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45935.41109872685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45935.41109872685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45935.41109872685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45935.41109872685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45935.41109872685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45935.41109872685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45935.41109872685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45935.41109872685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45935.41109872685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45935.41109872685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45935.41109872685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45935.41109872685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45935.41109872685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45935.41109872685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45935.41109872685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45935.41109872685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45935.41109872685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45935.41109872685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45935.41109872685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45935.41109872685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45935.41109872685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45935.41109872685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45935.41109872685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45935.41109872685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45935.41109872685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45935.41109872685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45935.41109872685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45935.41109872685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45935.41109872685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45935.41109872685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45935.41109872685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45935.41109872685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45935.41109872685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45935.41109872685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45935.41109872685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45935.41109872685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45935.41109872685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45935.41109872685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45935.41109872685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45935.41109872685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45935.41109872685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45935.41109872685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45935.41109872685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45935.41109872685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45935.41109872685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45935.41109872685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45935.41109872685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45935.41109872685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45935.41109872685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45935.41109872685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45935.41109872685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45935.41109872685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45935.41109872685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45935.41109872685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45935.41109872685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45935.41109872685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45935.41109872685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45935.41109872685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45935.41109872685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45935.41109872685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45935.41109872685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45935.41109872685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45935.41109872685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45935.41109872685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45935.41109872685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45935.41109872685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45935.41109872685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45935.41109872685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45935.41109872685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45935.41109872685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45935.41109872685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45935.41109872685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45935.41109872685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45935.41109872685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45935.41109872685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45935.41109872685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45935.41109872685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45935.41109872685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45935.41109872685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45935.41109872685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45935.41109872685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45935.41109872685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45935.41109872685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45935.41109872685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45935.41109872685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45935.41109872685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45935.41109872685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45935.41109872685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45935.41109872685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45935.41109872685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45935.41109872685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45935.41109872685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45935.41109872685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45935.41109872685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45935.41109872685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45935.41109872685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45935.41109872685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45935.41109872685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45935.41109872685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45935.41109872685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45935.41109872685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45935.41109872685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45935.41109872685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45935.41109872685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45935.41109872685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45935.41109872685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45935.41109872685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45935.41109872685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45935.41109872685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45935.41109872685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45935.41109872685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45935.41109872685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45935.41109872685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45935.41109872685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45935.41109872685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45935.41109872685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45935.41109872685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45935.41109872685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45935.41109872685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45935.41109872685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45935.41109872685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45935.41109872685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45935.41109872685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45935.41109872685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45935.41109872685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45935.41109872685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45935.41109872685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45935.41109872685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45935.41109872685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45935.41109872685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45935.41109872685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45935.41109872685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45935.41109872685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45935.41109872685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45935.41109872685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45935.41109872685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45935.41109872685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45935.41109872685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45935.41109872685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45935.41109872685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45935.41109872685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45935.41109872685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45935.41109872685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45935.41109872685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45935.41109872685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45935.41109872685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45935.41109872685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45935.41109872685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45935.41109872685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45935.41109872685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45935.41109872685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45935.41109872685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45935.41109872685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45935.41109872685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45935.41109872685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45935.41109872685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45935.41109872685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45935.41109872685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45935.41109872685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45935.41109872685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45935.41109872685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45935.41109872685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45935.41109872685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45935.41109872685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45935.41109872685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45935.41109872685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45935.41109872685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45935.41109872685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45935.41109872685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45935.41109872685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45935.41109872685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45935.41109872685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45935.41109872685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45935.41109872685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45935.41109872685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45935.41109872685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45935.41109872685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45935.41109872685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45935.41109872685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45935.41109872685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45935.41109872685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45935.41109872685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45935.41109872685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45935.41109872685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45935.41109872685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45935.41109872685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45935.41109872685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45935.41109872685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45935.41109872685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45935.41109872685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45935.41109872685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45935.41109872685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45935.41109872685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45935.41109872685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45935.41109872685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45935.41109872685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45935.41109872685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45935.41109872685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45935.41109872685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45935.41109872685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45935.41109872685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45935.41109872685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45935.41109872685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45935.41109872685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45935.41109872685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45935.41109872685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45935.41109872685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45935.41109872685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45935.41109872685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45935.41109872685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45935.41109872685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45935.41109872685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45935.41109872685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45935.41109872685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45935.41109872685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45935.41109872685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45935.41109872685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45935.41109872685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45935.41109872685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45935.41109872685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45935.41109872685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45935.41109872685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45935.41109872685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45935.41109872685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45935.41109872685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45935.41109872685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45935.41109872685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45935.41109872685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45935.41109872685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45935.41109872685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45935.41109872685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45935.41109872685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45935.41109872685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45935.41109872685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45935.41109872685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45935.41109872685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45935.41109872685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45935.41109872685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45935.41109872685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45935.41109872685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45935.41109872685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45935.41109872685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45935.41109872685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45935.41109872685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45935.41109872685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45935.41109872685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45935.41109872685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45935.41109872685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45935.41109872685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45935.41109872685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45935.41109872685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45935.41109872685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45935.41109872685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45935.41109872685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45935.41109872685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45935.41109872685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45935.41109872685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45935.41109872685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45935.41109872685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45935.41109872685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45935.41109872685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45935.41109872685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45935.41109872685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45935.41109872685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45935.41109872685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45935.41109872685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45935.41109872685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45935.41109872685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45935.41109872685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45935.41109872685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45935.41109872685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45935.41109872685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45935.41109872685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45935.41109872685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45935.41109872685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45935.41109872685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45935.41109872685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45935.41109872685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45935.41109872685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45935.41109872685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45935.41109872685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45935.41109872685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45935.41109872685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45935.41109872685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45935.41109872685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45935.41109872685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45935.41109872685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45935.41109872685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45935.41109872685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45935.41109872685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45935.41109872685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45935.41109872685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45935.41109872685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45935.41109872685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45935.41109872685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45935.41109872685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45935.41109872685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45935.41109872685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45935.41109872685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45935.41109872685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45935.41109872685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45935.41109872685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45935.41109872685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45935.41109872685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45935.41109872685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45935.41109872685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45935.41109872685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45935.41109872685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45935.41109872685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45935.41109872685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45935.41109872685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45935.41109872685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45935.41109872685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45935.41109872685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45935.41109872685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45935.41109872685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45935.41109872685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45935.41109872685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45935.41109872685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45935.41109872685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45935.41109872685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45935.41109872685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45935.41109872685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45935.41109872685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45935.41109872685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45935.41109872685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45935.41109872685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45935.41109872685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45935.41109872685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45935.41109872685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45935.41109872685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45935.41109872685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45935.41109872685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45935.41109872685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45935.41109872685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45935.41109872685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45935.41109872685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45935.41109872685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45935.41109872685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45935.41109872685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45935.41109872685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45935.41109872685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45935.41109872685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45935.41109872685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45935.41109872685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45935.41109872685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45935.41109872685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45935.41109872685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45935.41109872685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45935.41109872685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45935.41109872685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45935.41109872685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45935.41109872685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45935.41109872685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45935.41109872685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45935.41109872685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45935.41109872685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45935.41109872685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45935.41109872685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45935.41109872685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45935.41109872685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45935.41109872685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45935.41109872685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45935.41109872685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45935.41109872685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45935.41109872685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45935.41109872685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45935.41109872685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45935.41109872685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45935.41109872685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45935.41109872685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45935.41109872685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45935.41109872685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45935.41109872685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45935.41109872685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45935.41109872685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45935.41109872685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45935.41109872685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45935.41109872685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45935.41109872685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45935.41109872685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45935.41109872685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45935.41109872685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45935.41109872685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45935.41109872685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45935.41109872685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45935.41109872685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45935.41109872685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45935.41109872685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45935.41109872685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45935.41109872685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45935.41109872685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45935.41109872685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45935.41109872685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45935.41109872685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45935.41109872685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45935.41109872685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45935.41109872685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45935.41109872685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45935.41109872685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45935.41109872685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45935.41109872685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45935.41109872685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45935.41109872685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45935.41109872685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45935.41109872685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45935.41109872685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45935.41109872685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45935.41109872685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45935.41109872685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45935.41109872685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45935.41109872685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45935.41109872685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45935.41109872685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45935.41109872685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45935.41109872685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45935.41109872685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45935.41109872685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45935.41109872685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45935.41109872685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45935.41109872685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45935.41109872685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45935.41109872685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45935.41109872685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45935.41109872685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45935.41109872685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45935.41109872685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45935.41109872685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45935.41109872685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45935.41109872685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45935.41109872685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45935.41109872685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45935.41109872685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45935.41109872685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45935.41109872685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45935.41109872685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45935.41109872685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45935.41109872685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45935.41109872685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45935.41109872685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45935.41109872685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45935.41109872685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45935.41109872685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45935.41109872685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45935.41109872685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45935.41109872685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45935.41109872685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45935.41109872685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45935.41109872685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45935.41109872685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45935.41109872685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45935.41109872685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45935.41109872685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45935.41109872685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45935.41109872685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45935.41109872685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45935.41109872685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45935.41109872685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45935.41109872685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45935.41109872685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45935.41109872685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45935.41109872685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45935.41109872685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45935.41109872685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45935.41109872685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45935.41109872685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45935.41109872685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45935.41109872685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45935.41109872685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45935.41109872685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45935.41109872685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45935.41109872685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45935.41109872685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45935.41109872685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45935.41109872685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45935.41109872685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45935.41109872685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45935.41109872685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45935.41109872685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45935.41109872685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45935.41109872685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45935.41109872685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45935.41109872685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45935.41109872685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45935.41109872685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45935.41109872685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45935.41109872685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45935.41109872685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45935.41109872685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45935.41109872685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45935.41109872685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45935.41109872685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45935.41109872685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45935.41109872685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45935.41109872685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45935.41109872685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45935.41109872685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45935.41109872685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45935.41109872685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45935.41109872685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45935.41109872685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45935.41109872685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45935.41109872685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45935.41109872685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45935.41109872685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45935.41109872685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45935.41109872685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45935.41109872685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45935.41109872685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45935.41109872685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45935.41109872685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45935.41109872685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45935.41109872685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45935.41109872685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45935.41109872685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45935.41109872685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45935.41109872685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45935.41109872685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45935.41109872685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45935.41109872685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45935.41109872685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45935.41109872685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45935.41109872685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45935.41109872685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45935.41109872685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45935.41109872685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45935.41109872685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45935.41109872685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45935.41109872685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45935.41109872685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45935.41109872685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45935.41109872685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45935.41109872685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45935.41109872685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45935.41109872685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45935.41109872685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45935.41109872685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45935.41109872685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45935.41109872685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45935.41109872685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45935.41109872685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45935.41109872685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45935.41109872685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45935.41109872685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45935.41109872685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45935.41109872685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45935.41109872685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45935.41109872685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45935.41109872685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45935.41109872685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45935.41109872685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45935.41109872685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45935.41109872685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45935.41109872685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45935.41109872685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45935.41109872685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45935.41109872685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45935.41109872685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45935.41109872685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45935.41109872685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45935.41109872685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45935.41109872685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45935.41109872685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45935.41109872685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45935.41109872685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45935.41109872685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45935.41109872685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45935.41109872685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45935.41109872685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45935.41109872685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45935.41109872685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45935.41109872685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45935.41109872685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45935.41109872685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45935.41109872685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45935.41109872685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45935.41109872685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45935.41109872685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45935.41109872685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45935.41109872685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45935.41109872685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45935.41109872685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45935.41109872685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45935.41109872685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45935.41109872685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45935.41109872685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45935.41109872685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45935.41109872685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45935.41109872685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45935.41109872685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45935.41109872685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45935.41109872685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45935.41109872685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45935.41109872685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45935.41109872685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45935.41109872685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45935.41109872685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45935.41109872685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45935.41109872685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45935.41109872685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45935.41109872685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45935.41109872685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45935.41109872685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45935.41109872685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45935.41109872685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45935.41109872685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45935.41109872685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45935.41109872685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45935.41109872685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45935.41109872685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45935.41109872685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45935.41109872685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45935.41109872685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45935.41109872685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45935.41109872685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45935.41109872685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45935.41109872685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45935.41109872685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45935.41109872685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45935.41109872685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45935.41109872685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45935.41109872685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45935.41109872685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45935.41109872685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45935.41109872685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45935.41109872685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45935.41109872685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45935.41109872685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45935.41109872685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45935.41109872685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45935.41109872685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45935.41109872685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45935.41109872685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45935.41109872685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45935.41109872685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45935.41109872685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45935.41109872685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45935.41109872685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45935.41109872685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45935.41109872685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45935.41109872685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45935.41109872685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45935.41109872685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45935.41109872685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45935.41109872685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45935.41109872685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45935.41109872685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45935.41109872685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45935.41109872685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45935.41109872685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45935.41109872685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45935.41109872685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45935.41109872685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45935.41109872685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45935.41109872685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45935.41109872685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45935.41109872685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45935.41109872685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45935.41109872685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45935.41109872685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45935.41109872685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45935.41109872685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45935.41109872685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45935.41109872685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45935.41109872685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45935.41109872685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45935.41109872685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45935.41109872685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45935.41109872685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45935.41109872685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45935.41109872685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45935.41109872685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45935.41109872685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45935.41109872685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45935.41109872685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45935.41109872685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45935.41109872685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45935.41109872685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45935.41109872685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45935.41109872685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45935.41109872685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45935.41109872685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45935.41109872685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45935.41109872685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45935.41109872685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45935.41109872685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45935.41109872685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45935.41109872685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45935.41109872685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45935.41109872685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45935.41109872685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45935.41109872685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45935.41109872685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45935.41109872685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45935.41109872685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45935.41109872685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45935.41109872685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45935.41109872685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45935.41109872685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45935.41109872685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45935.41109872685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45935.41109872685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45935.41109872685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45935.41109872685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45935.41109872685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45935.41109872685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45935.41109872685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45935.41109872685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45935.41109872685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45935.41109872685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45935.41109872685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45935.41109872685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45935.41109872685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45935.41109872685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45935.41109872685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45935.41109872685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45935.41109872685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45935.41109872685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45935.41109872685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45935.41109872685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45935.41109872685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45935.41109872685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45935.41109872685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45935.41109872685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45935.41109872685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45935.41109872685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45935.41109872685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45935.41109872685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45935.41109872685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45935.41109872685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45935.41109872685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45935.41109872685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45935.41109872685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45935.41109872685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45935.41109872685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45935.41109872685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45935.41109872685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45935.41109872685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45935.41109872685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45935.41109872685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45935.41109872685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45935.41109872685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45935.41109872685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45935.41109872685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45935.41109872685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45935.41109872685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45935.41109872685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45935.41109872685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45935.41109872685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45935.41109872685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45935.41109872685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45935.41109872685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45935.41109872685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45935.41109872685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45935.41109872685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45935.41109872685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45935.41109872685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45935.41109872685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45935.41109872685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45935.41109872685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45935.41109872685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45935.41109872685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45935.41109872685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45935.41109872685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45935.41109872685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45935.41109872685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45935.41109872685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45935.41109872685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45935.41109872685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45935.41109872685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45935.41109872685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45935.41109872685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45935.41109872685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45935.41109872685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45935.41109872685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45935.41109872685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45935.41109872685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45935.41109872685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45935.41109872685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45935.41109872685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45935.41109872685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45935.41109872685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45935.41109872685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45935.41109872685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45935.41109872685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45935.41109872685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45935.41109872685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45935.41109872685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45935.41109872685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45935.41109872685</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231.93038101851562</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4.5208208333351649</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34306</v>
      </c>
      <c r="E4" s="112" t="s">
        <v>38964</v>
      </c>
      <c r="F4" s="113">
        <v>45934.995312500003</v>
      </c>
      <c r="G4" s="114">
        <f ca="1">IFERROR(NOW()-F4,"")</f>
        <v>0.41578611110890051</v>
      </c>
      <c r="H4" s="113">
        <v>45934.989328703705</v>
      </c>
      <c r="I4" s="110" t="str">
        <f>IFERROR(VLOOKUP(D4,DB!A:F,6,0),"")</f>
        <v>SCECO</v>
      </c>
      <c r="J4" s="110" t="str">
        <f>IFERROR(VLOOKUP(D4,DB!A:G,7,0),"")</f>
        <v>Dead</v>
      </c>
      <c r="K4" s="115" t="s">
        <v>39064</v>
      </c>
      <c r="L4" s="107" t="str">
        <f>IFERROR(VLOOKUP(D4,DB!A:I,9,0),"")</f>
        <v>Latis</v>
      </c>
    </row>
    <row r="5" spans="1:16" ht="15" customHeight="1">
      <c r="A5" s="110" t="s">
        <v>39065</v>
      </c>
      <c r="B5" s="110" t="str">
        <f>IFERROR(VLOOKUP(D5,DB!A:K,11,0),"")</f>
        <v>R4</v>
      </c>
      <c r="C5" s="111">
        <v>2</v>
      </c>
      <c r="D5" s="107" t="s">
        <v>25891</v>
      </c>
      <c r="E5" s="112" t="s">
        <v>38964</v>
      </c>
      <c r="F5" s="113">
        <v>45935.156944444447</v>
      </c>
      <c r="G5" s="114">
        <f ca="1">IFERROR(NOW()-F5,"")</f>
        <v>0.25415416666510282</v>
      </c>
      <c r="H5" s="113">
        <v>45935.07104166667</v>
      </c>
      <c r="I5" s="110" t="str">
        <f>IFERROR(VLOOKUP(D5,DB!A:F,6,0),"")</f>
        <v>Generator-SG</v>
      </c>
      <c r="J5" s="110" t="str">
        <f>IFERROR(VLOOKUP(D5,DB!A:G,7,0),"")</f>
        <v>Good</v>
      </c>
      <c r="K5" s="115" t="s">
        <v>39066</v>
      </c>
      <c r="L5" s="107" t="str">
        <f>IFERROR(VLOOKUP(D5,DB!A:I,9,0),"")</f>
        <v>Latis</v>
      </c>
    </row>
    <row r="6" spans="1:16" ht="15" customHeight="1">
      <c r="A6" s="110" t="s">
        <v>39067</v>
      </c>
      <c r="B6" s="110" t="str">
        <f>IFERROR(VLOOKUP(D6,DB!A:K,11,0),"")</f>
        <v>R4</v>
      </c>
      <c r="C6" s="111">
        <v>1</v>
      </c>
      <c r="D6" s="107" t="s">
        <v>28333</v>
      </c>
      <c r="E6" s="112" t="s">
        <v>38964</v>
      </c>
      <c r="F6" s="113">
        <v>45935.321701388886</v>
      </c>
      <c r="G6" s="114">
        <f ca="1">IFERROR(NOW()-F6,"")</f>
        <v>8.9397222225670703E-2</v>
      </c>
      <c r="H6" s="113">
        <v>45935.315972222219</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1</v>
      </c>
      <c r="D7" s="107" t="s">
        <v>28306</v>
      </c>
      <c r="E7" s="112" t="s">
        <v>38964</v>
      </c>
      <c r="F7" s="113">
        <v>45935.389247685183</v>
      </c>
      <c r="G7" s="114">
        <f ca="1">IFERROR(NOW()-F7,"")</f>
        <v>2.1850925928447396E-2</v>
      </c>
      <c r="H7" s="113">
        <v>45935.381921296299</v>
      </c>
      <c r="I7" s="110" t="str">
        <f>IFERROR(VLOOKUP(D7,DB!A:F,6,0),"")</f>
        <v>SCECO</v>
      </c>
      <c r="J7" s="110" t="str">
        <f>IFERROR(VLOOKUP(D7,DB!A:G,7,0),"")</f>
        <v>Dead</v>
      </c>
      <c r="K7" s="115" t="s">
        <v>39070</v>
      </c>
      <c r="L7" s="107" t="str">
        <f>IFERROR(VLOOKUP(D7,DB!A:I,9,0),"")</f>
        <v>Latis</v>
      </c>
    </row>
    <row r="8" spans="1:16" ht="15" customHeight="1">
      <c r="A8" s="110"/>
      <c r="B8" s="110" t="str">
        <f>IFERROR(VLOOKUP(D8,DB!A:K,11,0),"")</f>
        <v/>
      </c>
      <c r="C8" s="111"/>
      <c r="D8" s="107"/>
      <c r="E8" s="112"/>
      <c r="F8" s="113"/>
      <c r="G8" s="114">
        <f ca="1">IFERROR(NOW()-F8,"")</f>
        <v>45935.411098611112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45935.411098611112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45935.411098611112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45935.411098611112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45935.411098611112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45935.411098611112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45935.411098611112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45935.411098611112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45935.411098611112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45935.411098611112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45935.411098611112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45935.411098611112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45935.411098611112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45935.411098611112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45935.411098611112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45935.411098611112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45935.411098611112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45935.411098611112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45935.411098611112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45935.411098611112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45935.411098611112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45935.411098611112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45935.411098611112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45935.411098611112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45935.411098611112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45935.411098611112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45935.411098611112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45935.411098611112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45935.411098611112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45935.411098611112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45935.411098611112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45935.411098611112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45935.411098611112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45935.411098611112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45935.411098611112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45935.411098611112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45935.411098611112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45935.411098611112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45935.411098611112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45935.411098611112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45935.411098611112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45935.411098611112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45935.411098611112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45935.411098611112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45935.411098611112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45935.411098611112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45935.411098611112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45935.411098611112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45935.411098611112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45935.411098611112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45935.411098611112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45935.411098611112</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45935.411098611112</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45935.411098611112</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45935.411098611112</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45935.411098611112</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45935.411098611112</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45935.411098611112</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45935.411098611112</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43.579038541662158</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39043</v>
      </c>
      <c r="F3" s="38">
        <v>45926.188877314817</v>
      </c>
      <c r="G3" s="39">
        <f ca="1">IFERROR(NOW()-F3,"-")</f>
        <v>9.2222212962951744</v>
      </c>
      <c r="H3" s="38">
        <v>45926.158159722225</v>
      </c>
      <c r="I3" s="37" t="str">
        <f>IFERROR(VLOOKUP(D3,DB!A:F,6,0),"")</f>
        <v>SCECO</v>
      </c>
      <c r="J3" s="37" t="str">
        <f>IFERROR(VLOOKUP(D3,DB!A:G,7,0),"")</f>
        <v>Good</v>
      </c>
      <c r="K3" s="37" t="s">
        <v>39074</v>
      </c>
      <c r="L3" s="37" t="str">
        <f>IFERROR(VLOOKUP(D3,DB!A:I,9,0),"")</f>
        <v>Latis</v>
      </c>
      <c r="M3" s="136"/>
    </row>
    <row r="4" spans="1:13" ht="15">
      <c r="A4" s="37" t="s">
        <v>39075</v>
      </c>
      <c r="B4" s="37" t="str">
        <f>IFERROR(VLOOKUP(D4,DB!A:K,11,0),"")</f>
        <v>R5</v>
      </c>
      <c r="C4" s="37">
        <v>1</v>
      </c>
      <c r="D4" s="37" t="s">
        <v>30538</v>
      </c>
      <c r="E4" s="37" t="s">
        <v>39043</v>
      </c>
      <c r="F4" s="38" t="s">
        <v>24</v>
      </c>
      <c r="G4" s="39" t="str">
        <f ca="1">IFERROR(NOW()-F4,"-")</f>
        <v>-</v>
      </c>
      <c r="H4" s="38">
        <v>45935.383125</v>
      </c>
      <c r="I4" s="37" t="str">
        <f>IFERROR(VLOOKUP(D4,DB!A:F,6,0),"")</f>
        <v>SCECO</v>
      </c>
      <c r="J4" s="37" t="str">
        <f>IFERROR(VLOOKUP(D4,DB!A:G,7,0),"")</f>
        <v>Dead</v>
      </c>
      <c r="K4" s="37" t="s">
        <v>39076</v>
      </c>
      <c r="L4" s="37" t="str">
        <f>IFERROR(VLOOKUP(D4,DB!A:I,9,0),"")</f>
        <v>Latis</v>
      </c>
      <c r="M4" s="136"/>
    </row>
    <row r="5" spans="1:13" ht="15">
      <c r="A5" s="37"/>
      <c r="B5" s="37" t="str">
        <f>IFERROR(VLOOKUP(D5,DB!A:K,11,0),"")</f>
        <v/>
      </c>
      <c r="C5" s="37"/>
      <c r="D5" s="37"/>
      <c r="E5" s="37"/>
      <c r="F5" s="38"/>
      <c r="G5" s="39">
        <f ca="1">IFERROR(NOW()-F5,"-")</f>
        <v>45935.411098611112</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45935.411098611112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45935.411098611112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45935.411098611112</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45935.411098611112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45935.411098611112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45935.411098611112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45935.411098611112</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45935.411098611112</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45935.411098611112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45935.411098611112</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45935.411098611112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45935.411098611112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45935.411098611112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45935.411098611112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45935.411098611112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45935.411098611112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45935.411098611112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45935.411098611112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45935.411098611112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45935.411098611112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45935.411098611112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45935.411098611112</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45935.411098611112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45935.411098611112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45935.411098611112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45935.411098611112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45935.411098611112</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45935.411098611112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45935.411098611112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45935.411098611112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45935.411098611112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45935.411098611112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45935.411098611112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45935.411098611112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45935.411098611112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45935.411098611112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45935.411098611112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45935.411098611112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45935.411098611112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45935.411098611112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45935.411098611112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45935.411098611112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45935.411098611112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45935.411098611112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45935.411098611112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45935.411098611112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45935.411098611112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45935.411098611112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45935.411098611112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45935.411098611112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45935.411098611112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45935.411098611112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45935.411098611112</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45935.411098611112</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45935.411098611112</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45935.411098611112</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45935.411098611112</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45935.411098611112</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45935.411098611112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45935.411098611112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45935.411098611112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45935.411098611112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45935.411098611112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45935.411098611112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45935.411098611112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45935.411098611112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45935.411098611112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45935.411098611112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45935.411098611112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45935.411098611112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45935.411098611112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45935.411098611112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45935.411098611112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45935.411098611112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45935.411098611112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45935.411098611112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45935.411098611112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45935.411098611112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45935.411098611112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45935.411098611112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45935.411098611112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45935.411098611112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45935.411098611112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45935.411098611112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45935.411098611112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45935.411098611112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45935.411098611112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45935.411098611112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45935.411098611112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45935.411098611112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45935.411098611112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45935.411098611112</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45935.411098611112</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45935.411098611112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45935.411098611112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45935.411098611112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45935.411098611112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45935.411098611112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45935.411098611112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45935.411098611112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45935.411098611112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45935.411098611112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45935.411098611112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45935.411098611112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45935.411098611112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45935.411098611112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45935.411098611112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45935.411098611112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45935.411098611112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45935.411098611112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45935.411098611112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45935.411098611112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45935.411098611112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45935.411098611112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45935.411098611112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45935.411098611112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45935.411098611112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45935.411098611112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45935.411098611112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45935.411098611112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45935.411098611112</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45935.411098611112</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45935.411098611112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45935.411098611112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45935.411098611112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45935.411098611112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45935.411098611112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45935.411098611112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45935.411098611112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45935.411098611112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45935.411098611112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45935.411098611112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45935.411098611112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45935.411098611112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45935.411098611112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45935.411098611112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45935.411098611112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45935.411098611112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45935.411098611112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45935.411098611112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45935.411098611112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45935.411098611112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45935.411098611112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45935.411098611112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45935.411098611112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45935.411098611112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45935.411098611112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45935.411098611112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45935.411098611112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45935.411098611112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45935.411098611112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45935.411098611112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45935.411098611112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45935.411098611112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45935.411098611112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45935.411098611112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45935.411098611112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45935.411098611112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45935.411098611112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45935.411098611112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45935.411098611112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45935.411098611112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45935.411098611112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45935.411098611112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45935.411098611112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45935.411098611112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45935.411098611112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45935.411098611112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45935.411098611112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45935.411098611112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45935.411098611112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45935.411098611112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45935.411098611112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45935.411098611112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45935.411098611112</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45935.411098611112</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80" ht="15"/>
    <row r="1381"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0"/>
  <sheetViews>
    <sheetView workbookViewId="0">
      <selection activeCell="K7" sqref="K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37" t="s">
        <v>5398</v>
      </c>
      <c r="C2" s="137">
        <v>1</v>
      </c>
      <c r="D2" s="137" t="s">
        <v>32861</v>
      </c>
      <c r="E2" s="137" t="s">
        <v>39078</v>
      </c>
      <c r="F2" s="138">
        <v>45933.880972222221</v>
      </c>
      <c r="G2" s="139">
        <f ca="1">IFERROR(NOW()-F2,"-")</f>
        <v>1.5301263888904941</v>
      </c>
      <c r="H2" s="140">
        <v>45929.455266203702</v>
      </c>
      <c r="I2" s="137" t="str">
        <f>IFERROR(VLOOKUP(D2,DB!A:F,6,0),"")</f>
        <v>SCECO</v>
      </c>
      <c r="J2" s="137" t="str">
        <f>IFERROR(VLOOKUP(D2,DB!A:G,7,0),"")</f>
        <v>In progress</v>
      </c>
      <c r="K2" s="137" t="s">
        <v>39079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39080</v>
      </c>
      <c r="B3" s="137" t="s">
        <v>5398</v>
      </c>
      <c r="C3" s="137">
        <v>1</v>
      </c>
      <c r="D3" s="137" t="s">
        <v>34463</v>
      </c>
      <c r="E3" s="137" t="s">
        <v>39078</v>
      </c>
      <c r="F3" s="138">
        <v>45926.772847222222</v>
      </c>
      <c r="G3" s="139">
        <f ca="1">IFERROR(NOW()-F3,"-")</f>
        <v>8.63825138888933</v>
      </c>
      <c r="H3" s="140">
        <v>45927.449074074102</v>
      </c>
      <c r="I3" s="137" t="str">
        <f>IFERROR(VLOOKUP(D3,DB!A:F,6,0),"")</f>
        <v>SCECO</v>
      </c>
      <c r="J3" s="137" t="str">
        <f>IFERROR(VLOOKUP(D3,DB!A:G,7,0),"")</f>
        <v>Weak</v>
      </c>
      <c r="K3" s="137" t="s">
        <v>39079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39081</v>
      </c>
      <c r="B4" s="137" t="s">
        <v>5398</v>
      </c>
      <c r="C4" s="137">
        <v>1</v>
      </c>
      <c r="D4" s="137" t="s">
        <v>33408</v>
      </c>
      <c r="E4" s="137" t="s">
        <v>38964</v>
      </c>
      <c r="F4" s="138">
        <v>45934.942245370374</v>
      </c>
      <c r="G4" s="139">
        <f ca="1">IFERROR(NOW()-F4,"-")</f>
        <v>0.46885324073809898</v>
      </c>
      <c r="H4" s="140">
        <v>45934.470231481479</v>
      </c>
      <c r="I4" s="137" t="str">
        <f>IFERROR(VLOOKUP(D4,DB!A:F,6,0),"")</f>
        <v>SCECO</v>
      </c>
      <c r="J4" s="137" t="str">
        <f>IFERROR(VLOOKUP(D4,DB!A:G,7,0),"")</f>
        <v>Dead</v>
      </c>
      <c r="K4" s="137" t="s">
        <v>39079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37" t="str">
        <f>IFERROR(VLOOKUP(D5,DB!A:K,11,0),"")</f>
        <v>R6</v>
      </c>
      <c r="C5" s="137">
        <v>1</v>
      </c>
      <c r="D5" s="137" t="s">
        <v>33684</v>
      </c>
      <c r="E5" s="137" t="s">
        <v>38964</v>
      </c>
      <c r="F5" s="140">
        <v>45933.705324074072</v>
      </c>
      <c r="G5" s="139">
        <f ca="1">IFERROR(NOW()-F5,"-")</f>
        <v>1.7057745370402699</v>
      </c>
      <c r="H5" s="140">
        <v>45933.228229166663</v>
      </c>
      <c r="I5" s="137" t="str">
        <f>IFERROR(VLOOKUP(D5,DB!A:F,6,0),"")</f>
        <v>SCECO</v>
      </c>
      <c r="J5" s="137" t="str">
        <f>IFERROR(VLOOKUP(D5,DB!A:G,7,0),"")</f>
        <v>Weak</v>
      </c>
      <c r="K5" s="137" t="s">
        <v>39083</v>
      </c>
      <c r="L5" s="137" t="str">
        <f>IFERROR(VLOOKUP(D5,DB!A:I,9,0),"")</f>
        <v>Latis</v>
      </c>
    </row>
    <row r="6" spans="1:16383" ht="31.5" customHeight="1">
      <c r="A6" s="121"/>
      <c r="B6" s="137" t="str">
        <f>IFERROR(VLOOKUP(D6,DB!A:K,11,0),"")</f>
        <v/>
      </c>
      <c r="C6" s="137"/>
      <c r="D6" s="137"/>
      <c r="E6" s="137"/>
      <c r="F6" s="137"/>
      <c r="G6" s="137">
        <f ca="1">IFERROR(NOW()-F6,"-")</f>
        <v>45935.41109872685</v>
      </c>
      <c r="H6" s="140"/>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45935.41109872685</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51"/>
      <c r="E8" s="137"/>
      <c r="F8" s="137"/>
      <c r="G8" s="137">
        <f ca="1">IFERROR(NOW()-F8,"-")</f>
        <v>45935.41109872685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50"/>
      <c r="E9" s="137"/>
      <c r="F9" s="137"/>
      <c r="G9" s="137">
        <f ca="1">IFERROR(NOW()-F9,"-")</f>
        <v>45935.41109872685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45935.41109872685</v>
      </c>
      <c r="H10" s="137"/>
      <c r="I10" s="137" t="str">
        <f>IFERROR(VLOOKUP(D10,DB!A:F,6,0),"")</f>
        <v/>
      </c>
      <c r="J10" s="137" t="str">
        <f>IFERROR(VLOOKUP(D10,DB!A:G,7,0),"")</f>
        <v/>
      </c>
      <c r="K10" s="137"/>
      <c r="L10" s="126" t="str">
        <f>IFERROR(VLOOKUP(D10,DB!A:I,9,0),"")</f>
        <v/>
      </c>
    </row>
    <row r="11" spans="1:16383" ht="31.5" customHeight="1">
      <c r="A11" s="121"/>
      <c r="B11" s="137" t="str">
        <f>IFERROR(VLOOKUP(D11,DB!A:K,11,0),"")</f>
        <v/>
      </c>
      <c r="C11" s="137"/>
      <c r="D11" s="137"/>
      <c r="E11" s="137"/>
      <c r="F11" s="137"/>
      <c r="G11" s="137">
        <f ca="1">IFERROR(NOW()-F11,"-")</f>
        <v>45935.41109872685</v>
      </c>
      <c r="H11" s="137"/>
      <c r="I11" s="137" t="str">
        <f>IFERROR(VLOOKUP(D11,DB!A:F,6,0),"")</f>
        <v/>
      </c>
      <c r="J11" s="137" t="str">
        <f>IFERROR(VLOOKUP(D11,DB!A:G,7,0),"")</f>
        <v/>
      </c>
      <c r="K11" s="137"/>
      <c r="L11" s="126" t="str">
        <f>IFERROR(VLOOKUP(D11,DB!A:I,9,0),"")</f>
        <v/>
      </c>
    </row>
    <row r="12" spans="1:16383" ht="31.5" customHeight="1">
      <c r="A12" s="121"/>
      <c r="B12" s="137" t="str">
        <f>IFERROR(VLOOKUP(D12,DB!A:K,11,0),"")</f>
        <v/>
      </c>
      <c r="C12" s="137"/>
      <c r="D12" s="137"/>
      <c r="E12" s="137"/>
      <c r="F12" s="137"/>
      <c r="G12" s="137">
        <f ca="1">IFERROR(NOW()-F12,"-")</f>
        <v>45935.41109872685</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45935.41109872685</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45935.41109872685</v>
      </c>
      <c r="H14" s="137"/>
      <c r="I14" s="137" t="str">
        <f>IFERROR(VLOOKUP(D14,DB!A:F,6,0),"")</f>
        <v/>
      </c>
      <c r="J14" s="137" t="str">
        <f>IFERROR(VLOOKUP(D14,DB!A:G,7,0),"")</f>
        <v/>
      </c>
      <c r="K14" s="137"/>
      <c r="L14" s="126" t="str">
        <f>IFERROR(VLOOKUP(D14,DB!A:I,9,0),"")</f>
        <v/>
      </c>
    </row>
    <row r="15" spans="1:16383" ht="31.5" customHeight="1">
      <c r="A15" s="121"/>
      <c r="B15" s="120" t="str">
        <f>IFERROR(VLOOKUP(D15,DB!A:K,11,0),"")</f>
        <v/>
      </c>
      <c r="C15" s="122"/>
      <c r="D15" s="120"/>
      <c r="E15" s="123"/>
      <c r="F15" s="124"/>
      <c r="G15" s="89">
        <f ca="1">IFERROR(NOW()-F15,"-")</f>
        <v>45935.41109872685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45935.41109872685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45935.41109872685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45935.41109872685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45935.41109872685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45935.41109872685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45935.41109872685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45935.41109872685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45935.41109872685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45935.41109872685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45935.41109872685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45935.41109872685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45935.41109872685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45935.41109872685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45935.41109872685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45935.41109872685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45935.41109872685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45935.41109872685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45935.41109872685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45935.41109872685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45935.41109872685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45935.41109872685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45935.41109872685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45935.41109872685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45935.41109872685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45935.41109872685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45935.41109872685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45935.41109872685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45935.41109872685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45935.41109872685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45935.41109872685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45935.41109872685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45935.41109872685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45935.41109872685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45935.41109872685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45935.41109872685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45935.41109872685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45935.41109872685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45935.41109872685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45935.41109872685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45935.41109872685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45935.41109872685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45935.41109872685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45935.41109872685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45935.41109872685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45935.41109872685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45935.41109872685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45935.41109872685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45935.41109872685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45935.41109872685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45935.41109872685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45935.41109872685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45935.41109872685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45935.41109872685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45935.41109872685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45935.41109872685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45935.41109872685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45935.41109872685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45935.41109872685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45935.41109872685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45935.41109872685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45935.41109872685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45935.41109872685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45935.41109872685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45935.41109872685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45935.41109872685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45935.41109872685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45935.41109872685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45935.41109872685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45935.41109872685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45935.41109872685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45935.41109872685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45935.41109872685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45935.41109872685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45935.41109872685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45935.41109872685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45935.41109872685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45935.41109872685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45935.41109872685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45935.41109872685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45935.41109872685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45935.41109872685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45935.41109872685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45935.41109872685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45935.41109872685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45935.41109872685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45935.41109872685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45935.41109872685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45935.41109872685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45935.41109872685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45935.41109872685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45935.41109872685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45935.41109872685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45935.41109872685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45935.41109872685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45935.41109872685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45935.41109872685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45935.41109872685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45935.41109872685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45935.41109872685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45935.41109872685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45935.41109872685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45935.41109872685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45935.41109872685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45935.41109872685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45935.41109872685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45935.41109872685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45935.41109872685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45935.41109872685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45935.41109872685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45935.41109872685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45935.41109872685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45935.41109872685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45935.41109872685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45935.41109872685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45935.41109872685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45935.41109872685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45935.41109872685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45935.41109872685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45935.41109872685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45935.41109872685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45935.41109872685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45935.41109872685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45935.41109872685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45935.41109872685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45935.41109872685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45935.41109872685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45935.41109872685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45935.41109872685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45935.41109872685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45935.41109872685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45935.41109872685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45935.41109872685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45935.41109872685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45935.41109872685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45935.41109872685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45935.41109872685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45935.41109872685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45935.41109872685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45935.41109872685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45935.41109872685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45935.41109872685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45935.41109872685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45935.41109872685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45935.41109872685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45935.41109872685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45935.41109872685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45935.41109872685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45935.41109872685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45935.41109872685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45935.41109872685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45935.41109872685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45935.41109872685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45935.41109872685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45935.41109872685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45935.41109872685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45935.41109872685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45935.41109872685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45935.41109872685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45935.41109872685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45935.41109872685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45935.41109872685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45935.41109872685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45935.41109872685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45935.41109872685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45935.41109872685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45935.41109872685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45935.41109872685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45935.41109872685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45935.41109872685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45935.41109872685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45935.41109872685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45935.41109872685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45935.41109872685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45935.41109872685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45935.41109872685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45935.41109872685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45935.41109872685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45935.41109872685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45935.41109872685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45935.41109872685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45935.41109872685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45935.41109872685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45935.41109872685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45935.41109872685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45935.41109872685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45935.41109872685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45935.41109872685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45935.41109872685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45935.41109872685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45935.41109872685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45935.41109872685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45935.41109872685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45935.41109872685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45935.41109872685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45935.41109872685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45935.41109872685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45935.41109872685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45935.41109872685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45935.41109872685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45935.41109872685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45935.41109872685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45935.41109872685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45935.41109872685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45935.41109872685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45935.41109872685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45935.41109872685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45935.41109872685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45935.41109872685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45935.41109872685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45935.41109872685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45935.41109872685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45935.41109872685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45935.41109872685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45935.41109872685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45935.41109872685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45935.41109872685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45935.41109872685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45935.41109872685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45935.41109872685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45935.41109872685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45935.41109872685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45935.41109872685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45935.41109872685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45935.41109872685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45935.41109872685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45935.41109872685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45935.41109872685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45935.41109872685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45935.41109872685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45935.41109872685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45935.41109872685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45935.41109872685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45935.41109872685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45935.41109872685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45935.41109872685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45935.41109872685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45935.41109872685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45935.41109872685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45935.41109872685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45935.41109872685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45935.41109872685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45935.41109872685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45935.41109872685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45935.41109872685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45935.41109872685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45935.41109872685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45935.41109872685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45935.41109872685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45935.41109872685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45935.41109872685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45935.41109872685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45935.41109872685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45935.41109872685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45935.41109872685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45935.41109872685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45935.41109872685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45935.41109872685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45935.41109872685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45935.41109872685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45935.41109872685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45935.41109872685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45935.41109872685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45935.41109872685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45935.41109872685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45935.41109872685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45935.41109872685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45935.41109872685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45935.41109872685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45935.41109872685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45935.41109872685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45935.41109872685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45935.41109872685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45935.41109872685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45935.41109872685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45935.41109872685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45935.41109872685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45935.41109872685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45935.41109872685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45935.41109872685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45935.41109872685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45935.41109872685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45935.41109872685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45935.41109872685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45935.41109872685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45935.41109872685</v>
      </c>
      <c r="H300" s="124"/>
      <c r="I300" s="120" t="str">
        <f>IFERROR(VLOOKUP(D300,DB!A:F,6,0),"")</f>
        <v/>
      </c>
      <c r="J300" s="119" t="str">
        <f>IFERROR(VLOOKUP(D300,DB!A:G,7,0),"")</f>
        <v/>
      </c>
      <c r="K300" s="125"/>
      <c r="L300" s="126" t="str">
        <f>IFERROR(VLOOKUP(D300,DB!A:I,9,0),"")</f>
        <v/>
      </c>
    </row>
  </sheetData>
  <dataValidations count="2">
    <dataValidation allowBlank="1" showInputMessage="1" showErrorMessage="1" sqref="E1" xr:uid="{380493DB-286A-4683-AF55-C78F04945A49}"/>
    <dataValidation type="list" allowBlank="1" showInputMessage="1" showErrorMessage="1" sqref="E6:E30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2025-10-05T06:52:58Z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